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fileSharing readOnlyRecommended="1"/>
  <workbookPr/>
  <bookViews>
    <workbookView xWindow="-120" yWindow="-120" windowWidth="23256" windowHeight="13176" activeTab="5"/>
  </bookViews>
  <sheets>
    <sheet name="Ag Buildings" sheetId="2" r:id="rId1"/>
    <sheet name="COM" sheetId="5" r:id="rId2"/>
    <sheet name="Industrial" sheetId="6" r:id="rId3"/>
    <sheet name="Lake Front Area" sheetId="1" r:id="rId4"/>
    <sheet name="Water" sheetId="8" r:id="rId5"/>
    <sheet name="Rural Res AG" sheetId="7" r:id="rId6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7"/>
  <c r="M56"/>
  <c r="L56"/>
  <c r="I7" i="2"/>
  <c r="L7"/>
  <c r="N7" s="1"/>
  <c r="R7" s="1"/>
  <c r="M8" i="1"/>
  <c r="J8"/>
  <c r="H8"/>
  <c r="G8"/>
  <c r="D8"/>
  <c r="L7"/>
  <c r="P7" s="1"/>
  <c r="I7"/>
  <c r="L6"/>
  <c r="P6" s="1"/>
  <c r="I6"/>
  <c r="L5"/>
  <c r="P5" s="1"/>
  <c r="I5"/>
  <c r="L4"/>
  <c r="P4" s="1"/>
  <c r="I4"/>
  <c r="P3"/>
  <c r="L3"/>
  <c r="N3" s="1"/>
  <c r="I3"/>
  <c r="L2"/>
  <c r="P2" s="1"/>
  <c r="I2"/>
  <c r="I9" i="2"/>
  <c r="L9"/>
  <c r="N9" s="1"/>
  <c r="R9" s="1"/>
  <c r="I2"/>
  <c r="L2"/>
  <c r="P2" s="1"/>
  <c r="I5"/>
  <c r="L5"/>
  <c r="P5" s="1"/>
  <c r="I8"/>
  <c r="L8"/>
  <c r="N8" s="1"/>
  <c r="R8" s="1"/>
  <c r="I11"/>
  <c r="L11"/>
  <c r="P11" s="1"/>
  <c r="I3"/>
  <c r="L3"/>
  <c r="N3" s="1"/>
  <c r="R3" s="1"/>
  <c r="I6"/>
  <c r="L6"/>
  <c r="N6" s="1"/>
  <c r="R6" s="1"/>
  <c r="I10"/>
  <c r="L10"/>
  <c r="P10" s="1"/>
  <c r="I4"/>
  <c r="L4"/>
  <c r="N4" s="1"/>
  <c r="R4" s="1"/>
  <c r="I12"/>
  <c r="L12"/>
  <c r="P12" s="1"/>
  <c r="D13"/>
  <c r="G13"/>
  <c r="H13"/>
  <c r="J13"/>
  <c r="M13"/>
  <c r="P9" l="1"/>
  <c r="P7"/>
  <c r="I9" i="1"/>
  <c r="I10"/>
  <c r="P8"/>
  <c r="N5"/>
  <c r="N2"/>
  <c r="L8"/>
  <c r="N9" s="1"/>
  <c r="N7"/>
  <c r="N4"/>
  <c r="N6"/>
  <c r="N2" i="2"/>
  <c r="R2" s="1"/>
  <c r="N5"/>
  <c r="R5" s="1"/>
  <c r="P8"/>
  <c r="N11"/>
  <c r="R11" s="1"/>
  <c r="P3"/>
  <c r="P6"/>
  <c r="N10"/>
  <c r="N12"/>
  <c r="R12" s="1"/>
  <c r="P4"/>
  <c r="I14"/>
  <c r="I15"/>
  <c r="L13"/>
  <c r="N14" s="1"/>
  <c r="N10" i="1" l="1"/>
  <c r="Q9"/>
  <c r="R10" i="2"/>
  <c r="Q14"/>
  <c r="N15"/>
  <c r="R13" s="1"/>
  <c r="P13"/>
  <c r="R4" i="1" l="1"/>
  <c r="R8"/>
  <c r="R7"/>
  <c r="R2"/>
  <c r="R5"/>
  <c r="R3"/>
  <c r="R6"/>
  <c r="Q15" i="2"/>
  <c r="S15" s="1"/>
  <c r="Q10" i="1" l="1"/>
  <c r="S10" s="1"/>
</calcChain>
</file>

<file path=xl/sharedStrings.xml><?xml version="1.0" encoding="utf-8"?>
<sst xmlns="http://schemas.openxmlformats.org/spreadsheetml/2006/main" count="1315" uniqueCount="291">
  <si>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</si>
  <si>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</si>
  <si>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</si>
  <si>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</si>
  <si>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</si>
  <si>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</si>
  <si>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</si>
  <si>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</si>
  <si>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</si>
  <si>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</si>
  <si>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</si>
  <si>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</si>
  <si>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</si>
  <si>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</si>
  <si>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</si>
  <si>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</si>
  <si>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</si>
  <si>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</si>
  <si>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</si>
  <si>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</si>
  <si>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</si>
  <si>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</si>
  <si>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</si>
  <si>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</si>
  <si>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</si>
  <si>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</si>
  <si>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</si>
  <si>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03-001-017-00</t>
  </si>
  <si>
    <t>3717 111TH AVE</t>
  </si>
  <si>
    <t>WD</t>
  </si>
  <si>
    <t>03-ARM'S LENGTH</t>
  </si>
  <si>
    <t>03401</t>
  </si>
  <si>
    <t>MOBILE</t>
  </si>
  <si>
    <t>No</t>
  </si>
  <si>
    <t xml:space="preserve">  /  /    </t>
  </si>
  <si>
    <t xml:space="preserve">RESIDENTIAL </t>
  </si>
  <si>
    <t>03-001-017-40</t>
  </si>
  <si>
    <t>1070 37TH ST</t>
  </si>
  <si>
    <t>RANCH</t>
  </si>
  <si>
    <t xml:space="preserve"> </t>
  </si>
  <si>
    <t>03-001-025-00</t>
  </si>
  <si>
    <t>1037 38TH ST</t>
  </si>
  <si>
    <t>LC</t>
  </si>
  <si>
    <t>CUSTOM</t>
  </si>
  <si>
    <t>03-012-003-20</t>
  </si>
  <si>
    <t>3687 109TH AVE</t>
  </si>
  <si>
    <t>03-012-027-00</t>
  </si>
  <si>
    <t>3623 108TH AVE</t>
  </si>
  <si>
    <t>LAKEF</t>
  </si>
  <si>
    <t>LAKE FRONT PARCELS</t>
  </si>
  <si>
    <t>03-025-011-11</t>
  </si>
  <si>
    <t>3729 102ND AVE</t>
  </si>
  <si>
    <t>03-027-005-00</t>
  </si>
  <si>
    <t>396 41ST ST</t>
  </si>
  <si>
    <t>03-027-011-11</t>
  </si>
  <si>
    <t>4177 102ND AVE</t>
  </si>
  <si>
    <t>03-032-011-20</t>
  </si>
  <si>
    <t>95 46TH ST</t>
  </si>
  <si>
    <t>03-033-013-10</t>
  </si>
  <si>
    <t>44TH ST</t>
  </si>
  <si>
    <t>AGRICULTURAL</t>
  </si>
  <si>
    <t>LAKEA</t>
  </si>
  <si>
    <t>03-036-014-00</t>
  </si>
  <si>
    <t>135 CARLSON DR</t>
  </si>
  <si>
    <t>03-100-001-00</t>
  </si>
  <si>
    <t>3907 MARY RD</t>
  </si>
  <si>
    <t>LAKE AREA - NOT LAKEFRONT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</si>
  <si>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</si>
  <si>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</si>
  <si>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</si>
  <si>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</si>
  <si>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</si>
  <si>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</si>
  <si>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</si>
  <si>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</si>
  <si>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03-200-033-00</t>
  </si>
  <si>
    <t>119 PETERSON DR</t>
  </si>
  <si>
    <t>09-FAMILY</t>
  </si>
  <si>
    <t>03-036-005-00</t>
  </si>
  <si>
    <t>03-200-068-00</t>
  </si>
  <si>
    <t>175 PETERSON DR</t>
  </si>
  <si>
    <t>03-300-012-00</t>
  </si>
  <si>
    <t>4023 EAGLE LAKE RD</t>
  </si>
  <si>
    <t>03-340-028-00</t>
  </si>
  <si>
    <t>4266 SWAN LAKE DR</t>
  </si>
  <si>
    <t>03-603-020-00</t>
  </si>
  <si>
    <t>4245 LAKEVIEW DR</t>
  </si>
  <si>
    <t>03-021-008-00</t>
  </si>
  <si>
    <t>4235 SOUTH SHORE DR</t>
  </si>
  <si>
    <t>03-035-005-00</t>
  </si>
  <si>
    <t>3892 DEAD END RD</t>
  </si>
  <si>
    <t>03-035-005-01</t>
  </si>
  <si>
    <t>03-035-006-00</t>
  </si>
  <si>
    <t>3884 MARY RD</t>
  </si>
  <si>
    <t>03-036-009-40</t>
  </si>
  <si>
    <t>173 38TH ST</t>
  </si>
  <si>
    <t>03-036-024-20</t>
  </si>
  <si>
    <t>90 THELEN DR</t>
  </si>
  <si>
    <t>03-036-024-70</t>
  </si>
  <si>
    <t>03-160-001-00</t>
  </si>
  <si>
    <t>3920 MARY RD</t>
  </si>
  <si>
    <t>03-100-003-10</t>
  </si>
  <si>
    <t>03-160-016-00</t>
  </si>
  <si>
    <t>3964 MARY RD</t>
  </si>
  <si>
    <t>03-160-018-00</t>
  </si>
  <si>
    <t>3970 MARY RD</t>
  </si>
  <si>
    <t>03-180-004-50</t>
  </si>
  <si>
    <t>4000 MARY RD</t>
  </si>
  <si>
    <t>03-180-006-00</t>
  </si>
  <si>
    <t>3992 MARY RD</t>
  </si>
  <si>
    <t>03-200-024-00</t>
  </si>
  <si>
    <t>160 PETERSON DR</t>
  </si>
  <si>
    <t>03-200-025-00</t>
  </si>
  <si>
    <t>162 PETERSON DR</t>
  </si>
  <si>
    <t>03-210-028-00</t>
  </si>
  <si>
    <t>3711 MACDOUGALL ST</t>
  </si>
  <si>
    <t>03-270-022-00</t>
  </si>
  <si>
    <t>3703 RICHARDSON DR</t>
  </si>
  <si>
    <t>03-400-013-00</t>
  </si>
  <si>
    <t>4214 BREEZY POINT DR</t>
  </si>
  <si>
    <t>03-540-018-00</t>
  </si>
  <si>
    <t>30 PULLIN DR</t>
  </si>
  <si>
    <t>03-550-010-00</t>
  </si>
  <si>
    <t>3603 BASELINE RD</t>
  </si>
  <si>
    <t>03-550-012-00</t>
  </si>
  <si>
    <t>3599 BASELINE RD</t>
  </si>
  <si>
    <t>03-600-006-00</t>
  </si>
  <si>
    <t>4234 LAKEVIEW DR</t>
  </si>
  <si>
    <t>03-600-007-00</t>
  </si>
  <si>
    <t>4232 LAKEVIEW DR</t>
  </si>
  <si>
    <t>03-680-014-00</t>
  </si>
  <si>
    <t>4160 107TH AVE</t>
  </si>
  <si>
    <t>03-001-024-50</t>
  </si>
  <si>
    <t>3779 110TH AVE</t>
  </si>
  <si>
    <t>03-002-005-10</t>
  </si>
  <si>
    <t>1076 38TH ST</t>
  </si>
  <si>
    <t>03-003-006-00</t>
  </si>
  <si>
    <t>4192 112TH AVE</t>
  </si>
  <si>
    <t>03-003-012-30</t>
  </si>
  <si>
    <t>1019 42ND ST</t>
  </si>
  <si>
    <t>03-003-017-00</t>
  </si>
  <si>
    <t>4027 110TH AVE</t>
  </si>
  <si>
    <t>03-004-011-10</t>
  </si>
  <si>
    <t>4384 112TH AVE</t>
  </si>
  <si>
    <t>03-004-017-00</t>
  </si>
  <si>
    <t>4317 110TH AVE</t>
  </si>
  <si>
    <t>03-004-022-32</t>
  </si>
  <si>
    <t>1076 42ND ST</t>
  </si>
  <si>
    <t>03-004-028-00</t>
  </si>
  <si>
    <t>4219 110TH AVE</t>
  </si>
  <si>
    <t>03-005-014-00</t>
  </si>
  <si>
    <t>4513 110TH AVE</t>
  </si>
  <si>
    <t>21-NOT USED/OTHER</t>
  </si>
  <si>
    <t>03-005-015-00</t>
  </si>
  <si>
    <t>4457 110TH AVE</t>
  </si>
  <si>
    <t>03-007-004-01</t>
  </si>
  <si>
    <t>910 46TH ST</t>
  </si>
  <si>
    <t>03-007-012-22</t>
  </si>
  <si>
    <t>4797 108TH AVE</t>
  </si>
  <si>
    <t>03-007-012-23</t>
  </si>
  <si>
    <t>4795 108TH AVE</t>
  </si>
  <si>
    <t>03-007-012-30</t>
  </si>
  <si>
    <t>4767 108TH AVE</t>
  </si>
  <si>
    <t>03-008-013-20</t>
  </si>
  <si>
    <t>4445 108TH AVE</t>
  </si>
  <si>
    <t>03-011-008-10</t>
  </si>
  <si>
    <t>820 WATTS</t>
  </si>
  <si>
    <t>03-012-002-00</t>
  </si>
  <si>
    <t>3638 110TH AVE</t>
  </si>
  <si>
    <t>03-012-017-00</t>
  </si>
  <si>
    <t>865 37TH ST</t>
  </si>
  <si>
    <t>03-013-005-00</t>
  </si>
  <si>
    <t>3786 108TH AVE</t>
  </si>
  <si>
    <t>03-014-007-00</t>
  </si>
  <si>
    <t>3950 108TH AVE</t>
  </si>
  <si>
    <t>03-016-007-10</t>
  </si>
  <si>
    <t>719 44TH ST</t>
  </si>
  <si>
    <t>03-017-007-20</t>
  </si>
  <si>
    <t>4503 106TH AVE</t>
  </si>
  <si>
    <t>03-019-001-12</t>
  </si>
  <si>
    <t>4784 106TH AVE</t>
  </si>
  <si>
    <t>QC</t>
  </si>
  <si>
    <t>03-019-003-00</t>
  </si>
  <si>
    <t>4636 106TH AVE</t>
  </si>
  <si>
    <t>03-021-016-20</t>
  </si>
  <si>
    <t>4324 105TH AVE</t>
  </si>
  <si>
    <t>03-021-019-20</t>
  </si>
  <si>
    <t>4364 105TH AVE</t>
  </si>
  <si>
    <t>03-022-010-00</t>
  </si>
  <si>
    <t>546 41ST ST</t>
  </si>
  <si>
    <t>12-FROM LENDING INSTITUTION NOT EXPOSED</t>
  </si>
  <si>
    <t>03-022-011-20</t>
  </si>
  <si>
    <t>4149 104TH AVE</t>
  </si>
  <si>
    <t>03-025-006-20</t>
  </si>
  <si>
    <t>331 38TH ST</t>
  </si>
  <si>
    <t>03-026-002-00</t>
  </si>
  <si>
    <t>362 38TH ST</t>
  </si>
  <si>
    <t>03-026-007-01</t>
  </si>
  <si>
    <t>396 39TH ST</t>
  </si>
  <si>
    <t>03-026-007-04</t>
  </si>
  <si>
    <t>03-026-013-00</t>
  </si>
  <si>
    <t>348 39TH ST</t>
  </si>
  <si>
    <t>03-026-020-10</t>
  </si>
  <si>
    <t>263 40TH ST</t>
  </si>
  <si>
    <t>03-028-007-10</t>
  </si>
  <si>
    <t>4275 103RD AVE</t>
  </si>
  <si>
    <t>03-029-012-20</t>
  </si>
  <si>
    <t>276 44TH ST</t>
  </si>
  <si>
    <t>03-032-006-00</t>
  </si>
  <si>
    <t>177 46TH ST</t>
  </si>
  <si>
    <t>03-033-001-10</t>
  </si>
  <si>
    <t>166 42ND ST</t>
  </si>
  <si>
    <t>03-033-006-00</t>
  </si>
  <si>
    <t>132 43RD ST</t>
  </si>
  <si>
    <t>03-034-002-20</t>
  </si>
  <si>
    <t>182 40TH ST</t>
  </si>
  <si>
    <t>01-020-024-21</t>
  </si>
  <si>
    <t>1670 LINCOLN RD</t>
  </si>
  <si>
    <t>01201</t>
  </si>
  <si>
    <t>COMMERCIAL</t>
  </si>
  <si>
    <t>01-020-036-00</t>
  </si>
  <si>
    <t>1630 LINCOLN RD</t>
  </si>
  <si>
    <t>01-023-015-01</t>
  </si>
  <si>
    <t>2753 116TH AVE</t>
  </si>
  <si>
    <t>401S</t>
  </si>
  <si>
    <t>01-023-017-10</t>
  </si>
  <si>
    <t>116TH AVE</t>
  </si>
  <si>
    <t>01-034-037-00</t>
  </si>
  <si>
    <t>1295 LINCOLN RD</t>
  </si>
  <si>
    <t>01-034-045-10</t>
  </si>
  <si>
    <t>1255 LINCOLN RD</t>
  </si>
  <si>
    <t>01-034-046-10</t>
  </si>
  <si>
    <t>1245 LINCOLN RD</t>
  </si>
  <si>
    <t>01-034-050-11</t>
  </si>
  <si>
    <t>1263 LINCOLN RD</t>
  </si>
  <si>
    <t>01-034-054-00, 01-034-056-00</t>
  </si>
  <si>
    <t>01-034-104-00</t>
  </si>
  <si>
    <t>1250 LINCOLN RD</t>
  </si>
  <si>
    <t>01-034-105-00</t>
  </si>
  <si>
    <t>01-230-001-10</t>
  </si>
  <si>
    <t>279 THOMAS ST</t>
  </si>
  <si>
    <t>01-230-003-00</t>
  </si>
  <si>
    <t>01-250-007-00</t>
  </si>
  <si>
    <t>1873 LINCOLN RD</t>
  </si>
  <si>
    <t>01-250-009-00</t>
  </si>
  <si>
    <t>1875.5 LINCOLN RD</t>
  </si>
  <si>
    <t>01-530-006-00</t>
  </si>
  <si>
    <t>1563 LINCOLN RD</t>
  </si>
  <si>
    <t>01-670-001-00</t>
  </si>
  <si>
    <t>01-560-024-30</t>
  </si>
  <si>
    <t>1535 LINCOLN RD</t>
  </si>
  <si>
    <t>01-560-024-60</t>
  </si>
  <si>
    <t>1579 LINCOLN RD</t>
  </si>
  <si>
    <t>01-560-024-50</t>
  </si>
  <si>
    <t>01-570-012-10</t>
  </si>
  <si>
    <t>1304 LINCOLN RD</t>
  </si>
  <si>
    <t>01-600-001-00</t>
  </si>
  <si>
    <t>1564 LINCOLN RD</t>
  </si>
  <si>
    <t>21-002-007-00</t>
  </si>
  <si>
    <t>1177 LINCOLN RD</t>
  </si>
  <si>
    <t>21201</t>
  </si>
  <si>
    <t>21-002-014-10</t>
  </si>
  <si>
    <t>LINCOLN RD</t>
  </si>
  <si>
    <t>21-002-038-10</t>
  </si>
  <si>
    <t>1197 28TH ST</t>
  </si>
  <si>
    <t>21-008-023-10</t>
  </si>
  <si>
    <t>842 M-40</t>
  </si>
  <si>
    <t>09-008-017-90</t>
  </si>
  <si>
    <t>07-009-030-00</t>
  </si>
  <si>
    <t>01-035-037-20</t>
  </si>
  <si>
    <t>06-017-014-35</t>
  </si>
  <si>
    <t>03-030-005-00</t>
  </si>
  <si>
    <t>4668 104TH AVE</t>
  </si>
  <si>
    <t>03301</t>
  </si>
  <si>
    <t>01-034-064-00</t>
  </si>
  <si>
    <t>1291 LINCOLN RD</t>
  </si>
  <si>
    <t>01301</t>
  </si>
  <si>
    <t>01-034-068-00</t>
  </si>
  <si>
    <t>INDUSTRIAL</t>
  </si>
  <si>
    <t>01-035-037-11</t>
  </si>
  <si>
    <t>1234 LINCOLN RD</t>
  </si>
  <si>
    <t>5794 143RD AVE</t>
  </si>
  <si>
    <t>1226 LINCOLN RD</t>
  </si>
  <si>
    <t>2187 68TH ST</t>
  </si>
  <si>
    <t>03-001-010-20</t>
  </si>
  <si>
    <t>3736 112TH AVE</t>
  </si>
  <si>
    <t>03-036-024-40</t>
  </si>
  <si>
    <t>94 THELEN DR</t>
  </si>
  <si>
    <t>03-036-024-60</t>
  </si>
  <si>
    <t>03-016-004-20</t>
  </si>
  <si>
    <t>4264 LAKEVIEW DR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</si>
</sst>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  <numFmt numFmtId="169" formatCode="0.000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6" fontId="2" fillId="3" borderId="3" xfId="0" applyNumberFormat="1" applyFont="1" applyFill="1" applyBorder="1"/>
    <xf numFmtId="166" fontId="2" fillId="3" borderId="4" xfId="0" applyNumberFormat="1" applyFont="1" applyFill="1" applyBorder="1"/>
    <xf numFmtId="6" fontId="0" fillId="0" borderId="2" xfId="0" applyNumberFormat="1" applyBorder="1"/>
    <xf numFmtId="169" fontId="0" fillId="0" borderId="5" xfId="0" applyNumberFormat="1" applyBorder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5"/>
  <sheetViews>
    <sheetView workbookViewId="0">
      <selection activeCell="H28" sqref="H28"/>
    </sheetView>
  </sheetViews>
  <sheetFormatPr defaultRowHeight="14.4"/>
  <cols>
    <col min="1" max="1" width="14.33203125" bestFit="1" customWidth="1"/>
    <col min="2" max="2" width="20.5546875" bestFit="1" customWidth="1"/>
    <col min="3" max="3" width="9.33203125" style="17" bestFit="1" customWidth="1"/>
    <col min="4" max="4" width="11.88671875" style="7" bestFit="1" customWidth="1"/>
    <col min="5" max="5" width="5.5546875" bestFit="1" customWidth="1"/>
    <col min="6" max="6" width="19.5546875" bestFit="1" customWidth="1"/>
    <col min="7" max="7" width="11.88671875" style="7" bestFit="1" customWidth="1"/>
    <col min="8" max="8" width="12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8" style="22" bestFit="1" customWidth="1"/>
    <col min="15" max="15" width="10.109375" style="27" bestFit="1" customWidth="1"/>
    <col min="16" max="16" width="15.5546875" style="32" bestFit="1" customWidth="1"/>
    <col min="17" max="17" width="11.5546875" style="40" bestFit="1" customWidth="1"/>
    <col min="18" max="18" width="18.88671875" style="42" bestFit="1" customWidth="1"/>
    <col min="19" max="19" width="13.33203125" bestFit="1" customWidth="1"/>
    <col min="20" max="20" width="9.441406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40.44140625" bestFit="1" customWidth="1"/>
    <col min="25" max="25" width="27.109375" bestFit="1" customWidth="1"/>
    <col min="26" max="27" width="13.6640625" bestFit="1" customWidth="1"/>
  </cols>
  <sheetData>
    <row r="1" spans="1:64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27</v>
      </c>
      <c r="B2" t="s">
        <v>28</v>
      </c>
      <c r="C2" s="17">
        <v>43970</v>
      </c>
      <c r="D2" s="7">
        <v>135000</v>
      </c>
      <c r="E2" t="s">
        <v>29</v>
      </c>
      <c r="F2" t="s">
        <v>30</v>
      </c>
      <c r="G2" s="7">
        <v>135000</v>
      </c>
      <c r="H2" s="7">
        <v>76400</v>
      </c>
      <c r="I2" s="12">
        <f t="shared" ref="I2:I12" si="0">H2/G2*100</f>
        <v>56.592592592592595</v>
      </c>
      <c r="J2" s="7">
        <v>152843</v>
      </c>
      <c r="K2" s="7">
        <v>133551</v>
      </c>
      <c r="L2" s="7">
        <f t="shared" ref="L2:L12" si="1">G2-K2</f>
        <v>1449</v>
      </c>
      <c r="M2" s="7">
        <v>20264.705882352901</v>
      </c>
      <c r="N2" s="22">
        <f t="shared" ref="N2:N12" si="2">L2/M2</f>
        <v>7.150362844702482E-2</v>
      </c>
      <c r="O2" s="27">
        <v>0</v>
      </c>
      <c r="P2" s="32" t="e">
        <f t="shared" ref="P2:P12" si="3">L2/O2</f>
        <v>#DIV/0!</v>
      </c>
      <c r="Q2" s="37" t="s">
        <v>31</v>
      </c>
      <c r="R2" s="42">
        <f>ABS(N24-N2)*100</f>
        <v>7.1503628447024816</v>
      </c>
      <c r="S2" t="s">
        <v>32</v>
      </c>
      <c r="U2" s="7">
        <v>26199</v>
      </c>
      <c r="V2" t="s">
        <v>33</v>
      </c>
      <c r="W2" s="17" t="s">
        <v>34</v>
      </c>
      <c r="Y2" t="s">
        <v>35</v>
      </c>
      <c r="Z2">
        <v>401</v>
      </c>
      <c r="AA2">
        <v>64</v>
      </c>
      <c r="AL2" s="2"/>
      <c r="BC2" s="2"/>
      <c r="BE2" s="2"/>
    </row>
    <row r="3" spans="1:64">
      <c r="A3" t="s">
        <v>36</v>
      </c>
      <c r="B3" t="s">
        <v>37</v>
      </c>
      <c r="C3" s="17">
        <v>44510</v>
      </c>
      <c r="D3" s="7">
        <v>132000</v>
      </c>
      <c r="E3" t="s">
        <v>29</v>
      </c>
      <c r="F3" t="s">
        <v>30</v>
      </c>
      <c r="G3" s="7">
        <v>132000</v>
      </c>
      <c r="H3" s="7">
        <v>127000</v>
      </c>
      <c r="I3" s="12">
        <f t="shared" si="0"/>
        <v>96.212121212121218</v>
      </c>
      <c r="J3" s="7">
        <v>253925</v>
      </c>
      <c r="K3" s="7">
        <v>196071</v>
      </c>
      <c r="L3" s="7">
        <f t="shared" si="1"/>
        <v>-64071</v>
      </c>
      <c r="M3" s="7">
        <v>71275.210084033606</v>
      </c>
      <c r="N3" s="22">
        <f t="shared" si="2"/>
        <v>-0.89892404279777183</v>
      </c>
      <c r="O3" s="27">
        <v>0</v>
      </c>
      <c r="P3" s="32" t="e">
        <f t="shared" si="3"/>
        <v>#DIV/0!</v>
      </c>
      <c r="Q3" s="37" t="s">
        <v>31</v>
      </c>
      <c r="R3" s="42">
        <f>ABS(N22-N3)*100</f>
        <v>89.892404279777182</v>
      </c>
      <c r="S3" t="s">
        <v>38</v>
      </c>
      <c r="U3" s="7">
        <v>30653</v>
      </c>
      <c r="V3" t="s">
        <v>33</v>
      </c>
      <c r="W3" s="17" t="s">
        <v>34</v>
      </c>
      <c r="Y3" t="s">
        <v>35</v>
      </c>
      <c r="Z3">
        <v>401</v>
      </c>
      <c r="AA3">
        <v>80</v>
      </c>
    </row>
    <row r="4" spans="1:64">
      <c r="A4" t="s">
        <v>44</v>
      </c>
      <c r="B4" t="s">
        <v>45</v>
      </c>
      <c r="C4" s="17">
        <v>44631</v>
      </c>
      <c r="D4" s="7">
        <v>115000</v>
      </c>
      <c r="E4" t="s">
        <v>29</v>
      </c>
      <c r="F4" t="s">
        <v>30</v>
      </c>
      <c r="G4" s="7">
        <v>115000</v>
      </c>
      <c r="H4" s="7">
        <v>49100</v>
      </c>
      <c r="I4" s="12">
        <f t="shared" si="0"/>
        <v>42.695652173913047</v>
      </c>
      <c r="J4" s="7">
        <v>98193</v>
      </c>
      <c r="K4" s="7">
        <v>80933</v>
      </c>
      <c r="L4" s="7">
        <f t="shared" si="1"/>
        <v>34067</v>
      </c>
      <c r="M4" s="7">
        <v>18130.252100840298</v>
      </c>
      <c r="N4" s="22">
        <f t="shared" si="2"/>
        <v>1.879014136732333</v>
      </c>
      <c r="O4" s="27">
        <v>0</v>
      </c>
      <c r="P4" s="32" t="e">
        <f t="shared" si="3"/>
        <v>#DIV/0!</v>
      </c>
      <c r="Q4" s="37" t="s">
        <v>31</v>
      </c>
      <c r="R4" s="42">
        <f>ABS(N19-N4)*100</f>
        <v>187.90141367323329</v>
      </c>
      <c r="S4" t="s">
        <v>39</v>
      </c>
      <c r="U4" s="7">
        <v>23142</v>
      </c>
      <c r="V4" t="s">
        <v>33</v>
      </c>
      <c r="W4" s="17" t="s">
        <v>34</v>
      </c>
      <c r="Y4" t="s">
        <v>35</v>
      </c>
      <c r="Z4">
        <v>401</v>
      </c>
      <c r="AA4">
        <v>45</v>
      </c>
    </row>
    <row r="5" spans="1:64">
      <c r="A5" t="s">
        <v>46</v>
      </c>
      <c r="B5" t="s">
        <v>47</v>
      </c>
      <c r="C5" s="17">
        <v>44195</v>
      </c>
      <c r="D5" s="7">
        <v>147500</v>
      </c>
      <c r="E5" t="s">
        <v>29</v>
      </c>
      <c r="F5" t="s">
        <v>30</v>
      </c>
      <c r="G5" s="7">
        <v>147500</v>
      </c>
      <c r="H5" s="7">
        <v>75100</v>
      </c>
      <c r="I5" s="12">
        <f t="shared" si="0"/>
        <v>50.915254237288131</v>
      </c>
      <c r="J5" s="7">
        <v>150288</v>
      </c>
      <c r="K5" s="7">
        <v>146055</v>
      </c>
      <c r="L5" s="7">
        <f t="shared" si="1"/>
        <v>1445</v>
      </c>
      <c r="M5" s="7">
        <v>4446.4285714285697</v>
      </c>
      <c r="N5" s="22">
        <f t="shared" si="2"/>
        <v>0.32497991967871498</v>
      </c>
      <c r="O5" s="27">
        <v>0</v>
      </c>
      <c r="P5" s="32" t="e">
        <f t="shared" si="3"/>
        <v>#DIV/0!</v>
      </c>
      <c r="Q5" s="37" t="s">
        <v>31</v>
      </c>
      <c r="R5" s="42">
        <f>ABS(N19-N5)*100</f>
        <v>32.497991967871499</v>
      </c>
      <c r="S5" t="s">
        <v>39</v>
      </c>
      <c r="U5" s="7">
        <v>64077</v>
      </c>
      <c r="V5" t="s">
        <v>33</v>
      </c>
      <c r="W5" s="17" t="s">
        <v>34</v>
      </c>
      <c r="Y5" t="s">
        <v>35</v>
      </c>
      <c r="Z5">
        <v>401</v>
      </c>
      <c r="AA5">
        <v>51</v>
      </c>
    </row>
    <row r="6" spans="1:64">
      <c r="A6" t="s">
        <v>50</v>
      </c>
      <c r="B6" t="s">
        <v>51</v>
      </c>
      <c r="C6" s="17">
        <v>44819</v>
      </c>
      <c r="D6" s="7">
        <v>549900</v>
      </c>
      <c r="E6" t="s">
        <v>42</v>
      </c>
      <c r="F6" t="s">
        <v>30</v>
      </c>
      <c r="G6" s="7">
        <v>549900</v>
      </c>
      <c r="H6" s="7">
        <v>206700</v>
      </c>
      <c r="I6" s="12">
        <f t="shared" si="0"/>
        <v>37.588652482269502</v>
      </c>
      <c r="J6" s="7">
        <v>413425</v>
      </c>
      <c r="K6" s="7">
        <v>344682</v>
      </c>
      <c r="L6" s="7">
        <f t="shared" si="1"/>
        <v>205218</v>
      </c>
      <c r="M6" s="7">
        <v>72209.033613445397</v>
      </c>
      <c r="N6" s="22">
        <f t="shared" si="2"/>
        <v>2.841998981714501</v>
      </c>
      <c r="O6" s="27">
        <v>0</v>
      </c>
      <c r="P6" s="32" t="e">
        <f t="shared" si="3"/>
        <v>#DIV/0!</v>
      </c>
      <c r="Q6" s="37" t="s">
        <v>31</v>
      </c>
      <c r="R6" s="42">
        <f>ABS(N13-N6)*100</f>
        <v>284.19989817145012</v>
      </c>
      <c r="S6" t="s">
        <v>43</v>
      </c>
      <c r="U6" s="7">
        <v>66600</v>
      </c>
      <c r="V6" t="s">
        <v>33</v>
      </c>
      <c r="W6" s="17" t="s">
        <v>34</v>
      </c>
      <c r="Y6" t="s">
        <v>35</v>
      </c>
      <c r="Z6">
        <v>401</v>
      </c>
      <c r="AA6">
        <v>79</v>
      </c>
    </row>
    <row r="7" spans="1:64">
      <c r="A7" t="s">
        <v>52</v>
      </c>
      <c r="B7" t="s">
        <v>53</v>
      </c>
      <c r="C7" s="17">
        <v>44000</v>
      </c>
      <c r="D7" s="7">
        <v>100000</v>
      </c>
      <c r="E7" t="s">
        <v>29</v>
      </c>
      <c r="F7" t="s">
        <v>30</v>
      </c>
      <c r="G7" s="7">
        <v>100000</v>
      </c>
      <c r="H7" s="7">
        <v>48900</v>
      </c>
      <c r="I7" s="12">
        <f t="shared" si="0"/>
        <v>48.9</v>
      </c>
      <c r="J7" s="7">
        <v>97798</v>
      </c>
      <c r="K7" s="7">
        <v>71760</v>
      </c>
      <c r="L7" s="7">
        <f t="shared" si="1"/>
        <v>28240</v>
      </c>
      <c r="M7" s="7">
        <v>27350.840336134501</v>
      </c>
      <c r="N7" s="22">
        <f t="shared" si="2"/>
        <v>1.0325094093248313</v>
      </c>
      <c r="O7" s="27">
        <v>0</v>
      </c>
      <c r="P7" s="32" t="e">
        <f t="shared" si="3"/>
        <v>#DIV/0!</v>
      </c>
      <c r="Q7" s="37" t="s">
        <v>31</v>
      </c>
      <c r="R7" s="42" t="e">
        <f>ABS(#REF!-N7)*100</f>
        <v>#REF!</v>
      </c>
      <c r="U7" s="7">
        <v>71760</v>
      </c>
      <c r="V7" t="s">
        <v>33</v>
      </c>
      <c r="W7" s="17" t="s">
        <v>34</v>
      </c>
      <c r="Y7" t="s">
        <v>35</v>
      </c>
      <c r="Z7">
        <v>401</v>
      </c>
      <c r="AA7">
        <v>0</v>
      </c>
    </row>
    <row r="8" spans="1:64">
      <c r="A8" t="s">
        <v>54</v>
      </c>
      <c r="B8" t="s">
        <v>55</v>
      </c>
      <c r="C8" s="17">
        <v>43917</v>
      </c>
      <c r="D8" s="7">
        <v>133375</v>
      </c>
      <c r="E8" t="s">
        <v>29</v>
      </c>
      <c r="F8" t="s">
        <v>30</v>
      </c>
      <c r="G8" s="7">
        <v>133375</v>
      </c>
      <c r="H8" s="7">
        <v>51800</v>
      </c>
      <c r="I8" s="12">
        <f t="shared" si="0"/>
        <v>38.837863167760069</v>
      </c>
      <c r="J8" s="7">
        <v>103625</v>
      </c>
      <c r="K8" s="7">
        <v>84350</v>
      </c>
      <c r="L8" s="7">
        <f t="shared" si="1"/>
        <v>49025</v>
      </c>
      <c r="M8" s="7">
        <v>20246.848739495799</v>
      </c>
      <c r="N8" s="22">
        <f t="shared" si="2"/>
        <v>2.4213644617380026</v>
      </c>
      <c r="O8" s="27">
        <v>0</v>
      </c>
      <c r="P8" s="32" t="e">
        <f t="shared" si="3"/>
        <v>#DIV/0!</v>
      </c>
      <c r="Q8" s="37" t="s">
        <v>31</v>
      </c>
      <c r="R8" s="42" t="e">
        <f>ABS(#REF!-N8)*100</f>
        <v>#REF!</v>
      </c>
      <c r="S8" t="s">
        <v>32</v>
      </c>
      <c r="U8" s="7">
        <v>31350</v>
      </c>
      <c r="V8" t="s">
        <v>33</v>
      </c>
      <c r="W8" s="17" t="s">
        <v>34</v>
      </c>
      <c r="Y8" t="s">
        <v>35</v>
      </c>
      <c r="Z8">
        <v>401</v>
      </c>
      <c r="AA8">
        <v>40</v>
      </c>
    </row>
    <row r="9" spans="1:64">
      <c r="A9" t="s">
        <v>56</v>
      </c>
      <c r="B9" t="s">
        <v>57</v>
      </c>
      <c r="C9" s="17">
        <v>44273</v>
      </c>
      <c r="D9" s="7">
        <v>100000</v>
      </c>
      <c r="E9" t="s">
        <v>29</v>
      </c>
      <c r="F9" t="s">
        <v>30</v>
      </c>
      <c r="G9" s="7">
        <v>100000</v>
      </c>
      <c r="H9" s="7">
        <v>54200</v>
      </c>
      <c r="I9" s="12">
        <f t="shared" si="0"/>
        <v>54.2</v>
      </c>
      <c r="J9" s="7">
        <v>108467</v>
      </c>
      <c r="K9" s="7">
        <v>92653</v>
      </c>
      <c r="L9" s="7">
        <f t="shared" si="1"/>
        <v>7347</v>
      </c>
      <c r="M9" s="7">
        <v>16611.344537815101</v>
      </c>
      <c r="N9" s="22">
        <f t="shared" si="2"/>
        <v>0.44228809915265022</v>
      </c>
      <c r="O9" s="27">
        <v>0</v>
      </c>
      <c r="P9" s="32" t="e">
        <f t="shared" si="3"/>
        <v>#DIV/0!</v>
      </c>
      <c r="Q9" s="37" t="s">
        <v>31</v>
      </c>
      <c r="R9" s="42" t="e">
        <f>ABS(#REF!-N9)*100</f>
        <v>#REF!</v>
      </c>
      <c r="S9" t="s">
        <v>32</v>
      </c>
      <c r="U9" s="7">
        <v>50213</v>
      </c>
      <c r="V9" t="s">
        <v>33</v>
      </c>
      <c r="W9" s="17" t="s">
        <v>34</v>
      </c>
      <c r="Y9" t="s">
        <v>35</v>
      </c>
      <c r="Z9">
        <v>401</v>
      </c>
      <c r="AA9">
        <v>47</v>
      </c>
    </row>
    <row r="10" spans="1:64">
      <c r="A10" t="s">
        <v>58</v>
      </c>
      <c r="B10" t="s">
        <v>59</v>
      </c>
      <c r="C10" s="17">
        <v>44134</v>
      </c>
      <c r="D10" s="7">
        <v>60000</v>
      </c>
      <c r="E10" t="s">
        <v>29</v>
      </c>
      <c r="F10" t="s">
        <v>30</v>
      </c>
      <c r="G10" s="7">
        <v>60000</v>
      </c>
      <c r="H10" s="7">
        <v>45600</v>
      </c>
      <c r="I10" s="12">
        <f t="shared" si="0"/>
        <v>76</v>
      </c>
      <c r="J10" s="7">
        <v>91277</v>
      </c>
      <c r="K10" s="7">
        <v>66000</v>
      </c>
      <c r="L10" s="7">
        <f t="shared" si="1"/>
        <v>-6000</v>
      </c>
      <c r="M10" s="7">
        <v>26551.470588235301</v>
      </c>
      <c r="N10" s="22">
        <f t="shared" si="2"/>
        <v>-0.22597618388258095</v>
      </c>
      <c r="O10" s="27">
        <v>0</v>
      </c>
      <c r="P10" s="32" t="e">
        <f t="shared" si="3"/>
        <v>#DIV/0!</v>
      </c>
      <c r="Q10" s="37" t="s">
        <v>31</v>
      </c>
      <c r="R10" s="42" t="e">
        <f>ABS(#REF!-N10)*100</f>
        <v>#REF!</v>
      </c>
      <c r="U10" s="7">
        <v>66000</v>
      </c>
      <c r="V10" t="s">
        <v>33</v>
      </c>
      <c r="W10" s="17" t="s">
        <v>34</v>
      </c>
      <c r="Y10" t="s">
        <v>60</v>
      </c>
      <c r="Z10">
        <v>401</v>
      </c>
      <c r="AA10">
        <v>0</v>
      </c>
    </row>
    <row r="11" spans="1:64">
      <c r="A11" t="s">
        <v>62</v>
      </c>
      <c r="B11" t="s">
        <v>63</v>
      </c>
      <c r="C11" s="17">
        <v>44140</v>
      </c>
      <c r="D11" s="7">
        <v>150000</v>
      </c>
      <c r="E11" t="s">
        <v>29</v>
      </c>
      <c r="F11" t="s">
        <v>30</v>
      </c>
      <c r="G11" s="7">
        <v>150000</v>
      </c>
      <c r="H11" s="7">
        <v>76900</v>
      </c>
      <c r="I11" s="12">
        <f t="shared" si="0"/>
        <v>51.266666666666673</v>
      </c>
      <c r="J11" s="7">
        <v>153870</v>
      </c>
      <c r="K11" s="7">
        <v>150967</v>
      </c>
      <c r="L11" s="7">
        <f t="shared" si="1"/>
        <v>-967</v>
      </c>
      <c r="M11" s="7">
        <v>3049.3697478991598</v>
      </c>
      <c r="N11" s="22">
        <f t="shared" si="2"/>
        <v>-0.31711470892180499</v>
      </c>
      <c r="O11" s="27">
        <v>0</v>
      </c>
      <c r="P11" s="32" t="e">
        <f t="shared" si="3"/>
        <v>#DIV/0!</v>
      </c>
      <c r="Q11" s="37" t="s">
        <v>48</v>
      </c>
      <c r="R11" s="42">
        <f>ABS(N18-N11)*100</f>
        <v>31.7114708921805</v>
      </c>
      <c r="S11" t="s">
        <v>39</v>
      </c>
      <c r="U11" s="7">
        <v>85000</v>
      </c>
      <c r="V11" t="s">
        <v>33</v>
      </c>
      <c r="W11" s="17" t="s">
        <v>34</v>
      </c>
      <c r="Y11" t="s">
        <v>49</v>
      </c>
      <c r="Z11">
        <v>401</v>
      </c>
      <c r="AA11">
        <v>64</v>
      </c>
    </row>
    <row r="12" spans="1:64" ht="15" thickBot="1">
      <c r="A12" t="s">
        <v>64</v>
      </c>
      <c r="B12" t="s">
        <v>65</v>
      </c>
      <c r="C12" s="17">
        <v>44253</v>
      </c>
      <c r="D12" s="7">
        <v>93500</v>
      </c>
      <c r="E12" t="s">
        <v>29</v>
      </c>
      <c r="F12" t="s">
        <v>30</v>
      </c>
      <c r="G12" s="7">
        <v>93500</v>
      </c>
      <c r="H12" s="7">
        <v>43400</v>
      </c>
      <c r="I12" s="12">
        <f t="shared" si="0"/>
        <v>46.417112299465238</v>
      </c>
      <c r="J12" s="7">
        <v>86811</v>
      </c>
      <c r="K12" s="7">
        <v>67755</v>
      </c>
      <c r="L12" s="7">
        <f t="shared" si="1"/>
        <v>25745</v>
      </c>
      <c r="M12" s="7">
        <v>20016.8067226891</v>
      </c>
      <c r="N12" s="22">
        <f t="shared" si="2"/>
        <v>1.2861691855583528</v>
      </c>
      <c r="O12" s="27">
        <v>0</v>
      </c>
      <c r="P12" s="32" t="e">
        <f t="shared" si="3"/>
        <v>#DIV/0!</v>
      </c>
      <c r="Q12" s="37" t="s">
        <v>61</v>
      </c>
      <c r="R12" s="42" t="e">
        <f>ABS(#REF!-N12)*100</f>
        <v>#REF!</v>
      </c>
      <c r="S12" t="s">
        <v>39</v>
      </c>
      <c r="U12" s="7">
        <v>58000</v>
      </c>
      <c r="V12" t="s">
        <v>33</v>
      </c>
      <c r="W12" s="17" t="s">
        <v>34</v>
      </c>
      <c r="Y12" t="s">
        <v>66</v>
      </c>
      <c r="Z12">
        <v>401</v>
      </c>
      <c r="AA12">
        <v>43</v>
      </c>
    </row>
    <row r="13" spans="1:64" ht="15" thickTop="1">
      <c r="A13" s="3"/>
      <c r="B13" s="3"/>
      <c r="C13" s="18" t="s">
        <v>67</v>
      </c>
      <c r="D13" s="8">
        <f>+SUM(D2:D12)</f>
        <v>1716275</v>
      </c>
      <c r="E13" s="3"/>
      <c r="F13" s="3"/>
      <c r="G13" s="8">
        <f>+SUM(G2:G12)</f>
        <v>1716275</v>
      </c>
      <c r="H13" s="8">
        <f>+SUM(H2:H12)</f>
        <v>855100</v>
      </c>
      <c r="I13" s="13"/>
      <c r="J13" s="8">
        <f>+SUM(J2:J12)</f>
        <v>1710522</v>
      </c>
      <c r="K13" s="8"/>
      <c r="L13" s="8">
        <f>+SUM(L2:L12)</f>
        <v>281498</v>
      </c>
      <c r="M13" s="8">
        <f>+SUM(M2:M12)</f>
        <v>300152.31092436973</v>
      </c>
      <c r="N13" s="23"/>
      <c r="O13" s="28"/>
      <c r="P13" s="33" t="e">
        <f>AVERAGE(P2:P12)</f>
        <v>#DIV/0!</v>
      </c>
      <c r="Q13" s="38"/>
      <c r="R13" s="43">
        <f>ABS(N15-N14)*100</f>
        <v>13.25948000926649</v>
      </c>
      <c r="S13" s="3"/>
      <c r="T13" s="3"/>
      <c r="U13" s="8"/>
      <c r="V13" s="3"/>
      <c r="W13" s="18"/>
      <c r="X13" s="3"/>
      <c r="Y13" s="3"/>
      <c r="Z13" s="3"/>
      <c r="AA13" s="3"/>
    </row>
    <row r="14" spans="1:64">
      <c r="A14" s="4"/>
      <c r="B14" s="4"/>
      <c r="C14" s="19"/>
      <c r="D14" s="9"/>
      <c r="E14" s="4"/>
      <c r="F14" s="4"/>
      <c r="G14" s="9"/>
      <c r="H14" s="9" t="s">
        <v>68</v>
      </c>
      <c r="I14" s="14">
        <f>H13/G13*100</f>
        <v>49.82301787300986</v>
      </c>
      <c r="J14" s="9"/>
      <c r="K14" s="9"/>
      <c r="L14" s="9"/>
      <c r="M14" s="9" t="s">
        <v>69</v>
      </c>
      <c r="N14" s="24">
        <f>L13/M13</f>
        <v>0.93785051706941513</v>
      </c>
      <c r="O14" s="29"/>
      <c r="P14" s="34" t="s">
        <v>70</v>
      </c>
      <c r="Q14" s="39">
        <f>STDEV(N2:N12)</f>
        <v>1.1968373101922047</v>
      </c>
      <c r="R14" s="44"/>
      <c r="S14" s="4"/>
      <c r="T14" s="4"/>
      <c r="U14" s="9"/>
      <c r="V14" s="4"/>
      <c r="W14" s="19"/>
      <c r="X14" s="4"/>
      <c r="Y14" s="4"/>
      <c r="Z14" s="4"/>
      <c r="AA14" s="4"/>
    </row>
    <row r="15" spans="1:64">
      <c r="A15" s="5"/>
      <c r="B15" s="5"/>
      <c r="C15" s="20"/>
      <c r="D15" s="10"/>
      <c r="E15" s="5"/>
      <c r="F15" s="5"/>
      <c r="G15" s="10"/>
      <c r="H15" s="10" t="s">
        <v>71</v>
      </c>
      <c r="I15" s="15">
        <f>STDEV(I2:I12)</f>
        <v>17.312583028753043</v>
      </c>
      <c r="J15" s="10"/>
      <c r="K15" s="10"/>
      <c r="L15" s="10"/>
      <c r="M15" s="10" t="s">
        <v>72</v>
      </c>
      <c r="N15" s="25">
        <f>AVERAGE(N2:N12)</f>
        <v>0.80525571697675025</v>
      </c>
      <c r="O15" s="30"/>
      <c r="P15" s="35" t="s">
        <v>73</v>
      </c>
      <c r="Q15" s="46" t="e">
        <f>AVERAGE(R2:R12)</f>
        <v>#REF!</v>
      </c>
      <c r="R15" s="45" t="s">
        <v>74</v>
      </c>
      <c r="S15" s="5" t="e">
        <f>+(Q15/N15)</f>
        <v>#REF!</v>
      </c>
      <c r="T15" s="5"/>
      <c r="U15" s="10"/>
      <c r="V15" s="5"/>
      <c r="W15" s="20"/>
      <c r="X15" s="5"/>
      <c r="Y15" s="5"/>
      <c r="Z15" s="5"/>
      <c r="AA15" s="5"/>
    </row>
  </sheetData>
  <sortState ref="A2:BL12">
    <sortCondition ref="A2:A12"/>
  </sortState>
  <conditionalFormatting sqref="A2:AA12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30"/>
  <sheetViews>
    <sheetView workbookViewId="0">
      <selection activeCell="K32" sqref="K32"/>
    </sheetView>
  </sheetViews>
  <sheetFormatPr defaultRowHeight="14.4"/>
  <cols>
    <col min="1" max="1" width="14.33203125" bestFit="1" customWidth="1"/>
    <col min="2" max="2" width="17.88671875" bestFit="1" customWidth="1"/>
    <col min="3" max="3" width="9.33203125" bestFit="1" customWidth="1"/>
    <col min="4" max="4" width="10.88671875" bestFit="1" customWidth="1"/>
    <col min="5" max="5" width="5.5546875" bestFit="1" customWidth="1"/>
    <col min="6" max="6" width="16.6640625" bestFit="1" customWidth="1"/>
    <col min="7" max="7" width="10.88671875" bestFit="1" customWidth="1"/>
    <col min="8" max="8" width="11.33203125" bestFit="1" customWidth="1"/>
    <col min="9" max="9" width="12.88671875" bestFit="1" customWidth="1"/>
    <col min="10" max="10" width="13.44140625" bestFit="1" customWidth="1"/>
    <col min="11" max="11" width="11" bestFit="1" customWidth="1"/>
    <col min="12" max="12" width="13.5546875" bestFit="1" customWidth="1"/>
    <col min="13" max="13" width="11.33203125" bestFit="1" customWidth="1"/>
    <col min="14" max="14" width="6.33203125" bestFit="1" customWidth="1"/>
    <col min="15" max="15" width="10.109375" bestFit="1" customWidth="1"/>
    <col min="16" max="16" width="8.33203125" bestFit="1" customWidth="1"/>
    <col min="17" max="17" width="8.6640625" bestFit="1" customWidth="1"/>
    <col min="18" max="18" width="16.6640625" bestFit="1" customWidth="1"/>
    <col min="19" max="19" width="13.33203125" bestFit="1" customWidth="1"/>
    <col min="20" max="20" width="9.44140625" bestFit="1" customWidth="1"/>
    <col min="21" max="21" width="10.6640625" bestFit="1" customWidth="1"/>
    <col min="22" max="22" width="11.5546875" bestFit="1" customWidth="1"/>
    <col min="23" max="23" width="10.44140625" bestFit="1" customWidth="1"/>
    <col min="24" max="24" width="26.88671875" bestFit="1" customWidth="1"/>
    <col min="25" max="25" width="13.109375" bestFit="1" customWidth="1"/>
    <col min="26" max="27" width="13.6640625" bestFit="1" customWidth="1"/>
  </cols>
  <sheetData>
    <row r="1" spans="1:64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216</v>
      </c>
      <c r="B2" t="s">
        <v>217</v>
      </c>
      <c r="C2" s="17">
        <v>42482</v>
      </c>
      <c r="D2" s="7">
        <v>187500</v>
      </c>
      <c r="E2" t="s">
        <v>29</v>
      </c>
      <c r="F2" t="s">
        <v>30</v>
      </c>
      <c r="G2" s="7">
        <v>187500</v>
      </c>
      <c r="H2" s="7">
        <v>376300</v>
      </c>
      <c r="I2" s="12">
        <v>200.69333333333336</v>
      </c>
      <c r="J2" s="7">
        <v>752652</v>
      </c>
      <c r="K2" s="7">
        <v>46209</v>
      </c>
      <c r="L2" s="7">
        <v>141291</v>
      </c>
      <c r="M2" s="7">
        <v>904536.49167999998</v>
      </c>
      <c r="N2" s="22">
        <v>0.15620265329216243</v>
      </c>
      <c r="O2" s="27">
        <v>6176</v>
      </c>
      <c r="P2" s="32">
        <v>22.877428756476682</v>
      </c>
      <c r="Q2" s="37" t="s">
        <v>218</v>
      </c>
      <c r="R2" s="42">
        <v>101.30665123296261</v>
      </c>
      <c r="U2" s="7">
        <v>36998</v>
      </c>
      <c r="V2" t="s">
        <v>33</v>
      </c>
      <c r="W2" s="17" t="s">
        <v>34</v>
      </c>
      <c r="Y2" t="s">
        <v>219</v>
      </c>
      <c r="Z2">
        <v>201</v>
      </c>
      <c r="AA2">
        <v>0</v>
      </c>
    </row>
    <row r="3" spans="1:64">
      <c r="A3" t="s">
        <v>220</v>
      </c>
      <c r="B3" t="s">
        <v>221</v>
      </c>
      <c r="C3" s="17">
        <v>42914</v>
      </c>
      <c r="D3" s="7">
        <v>360000</v>
      </c>
      <c r="E3" t="s">
        <v>29</v>
      </c>
      <c r="F3" t="s">
        <v>30</v>
      </c>
      <c r="G3" s="7">
        <v>360000</v>
      </c>
      <c r="H3" s="7">
        <v>108100</v>
      </c>
      <c r="I3" s="12">
        <v>30.027777777777775</v>
      </c>
      <c r="J3" s="7">
        <v>216277</v>
      </c>
      <c r="K3" s="7">
        <v>37433</v>
      </c>
      <c r="L3" s="7">
        <v>322567</v>
      </c>
      <c r="M3" s="7">
        <v>228993.59795</v>
      </c>
      <c r="N3" s="22">
        <v>1.4086289000552386</v>
      </c>
      <c r="O3" s="27">
        <v>2177</v>
      </c>
      <c r="P3" s="32">
        <v>148.17041800643088</v>
      </c>
      <c r="Q3" s="37" t="s">
        <v>218</v>
      </c>
      <c r="R3" s="42">
        <v>23.935973443345016</v>
      </c>
      <c r="U3" s="7">
        <v>20280</v>
      </c>
      <c r="V3" t="s">
        <v>33</v>
      </c>
      <c r="W3" s="17" t="s">
        <v>34</v>
      </c>
      <c r="Y3" t="s">
        <v>219</v>
      </c>
      <c r="Z3">
        <v>201</v>
      </c>
      <c r="AA3">
        <v>0</v>
      </c>
    </row>
    <row r="4" spans="1:64">
      <c r="A4" t="s">
        <v>222</v>
      </c>
      <c r="B4" t="s">
        <v>223</v>
      </c>
      <c r="C4" s="17">
        <v>43375</v>
      </c>
      <c r="D4" s="7">
        <v>271000</v>
      </c>
      <c r="E4" t="s">
        <v>29</v>
      </c>
      <c r="F4" t="s">
        <v>30</v>
      </c>
      <c r="G4" s="7">
        <v>271000</v>
      </c>
      <c r="H4" s="7">
        <v>132400</v>
      </c>
      <c r="I4" s="12">
        <v>48.85608856088561</v>
      </c>
      <c r="J4" s="7">
        <v>264888</v>
      </c>
      <c r="K4" s="7">
        <v>166733</v>
      </c>
      <c r="L4" s="7">
        <v>104267</v>
      </c>
      <c r="M4" s="7">
        <v>132641.89189</v>
      </c>
      <c r="N4" s="22">
        <v>0.78607895676328776</v>
      </c>
      <c r="O4" s="27">
        <v>2240</v>
      </c>
      <c r="P4" s="32">
        <v>46.547767857142858</v>
      </c>
      <c r="Q4" s="37" t="s">
        <v>224</v>
      </c>
      <c r="R4" s="42">
        <v>38.319020885850065</v>
      </c>
      <c r="U4" s="7">
        <v>117264</v>
      </c>
      <c r="V4" t="s">
        <v>33</v>
      </c>
      <c r="W4" s="17" t="s">
        <v>34</v>
      </c>
      <c r="Y4" t="s">
        <v>219</v>
      </c>
      <c r="Z4">
        <v>201</v>
      </c>
      <c r="AA4">
        <v>0</v>
      </c>
    </row>
    <row r="5" spans="1:64">
      <c r="A5" t="s">
        <v>225</v>
      </c>
      <c r="B5" t="s">
        <v>226</v>
      </c>
      <c r="C5" s="17">
        <v>44406</v>
      </c>
      <c r="D5" s="7">
        <v>96000</v>
      </c>
      <c r="E5" t="s">
        <v>42</v>
      </c>
      <c r="F5" t="s">
        <v>30</v>
      </c>
      <c r="G5" s="7">
        <v>96000</v>
      </c>
      <c r="H5" s="7">
        <v>55000</v>
      </c>
      <c r="I5" s="12">
        <v>57.291666666666664</v>
      </c>
      <c r="J5" s="7">
        <v>110032</v>
      </c>
      <c r="K5" s="7">
        <v>47230</v>
      </c>
      <c r="L5" s="7">
        <v>48770</v>
      </c>
      <c r="M5" s="7">
        <v>80412.291930000007</v>
      </c>
      <c r="N5" s="22">
        <v>0.60649931533421464</v>
      </c>
      <c r="O5" s="27">
        <v>10226</v>
      </c>
      <c r="P5" s="32">
        <v>4.7692157246235087</v>
      </c>
      <c r="Q5" s="37" t="s">
        <v>218</v>
      </c>
      <c r="R5" s="42">
        <v>56.276985028757373</v>
      </c>
      <c r="U5" s="7">
        <v>41245</v>
      </c>
      <c r="V5" t="s">
        <v>33</v>
      </c>
      <c r="W5" s="17" t="s">
        <v>34</v>
      </c>
      <c r="Y5" t="s">
        <v>219</v>
      </c>
      <c r="Z5">
        <v>201</v>
      </c>
      <c r="AA5">
        <v>0</v>
      </c>
    </row>
    <row r="6" spans="1:64">
      <c r="A6" t="s">
        <v>227</v>
      </c>
      <c r="B6" t="s">
        <v>228</v>
      </c>
      <c r="C6" s="17">
        <v>43808</v>
      </c>
      <c r="D6" s="7">
        <v>195000</v>
      </c>
      <c r="E6" t="s">
        <v>42</v>
      </c>
      <c r="F6" t="s">
        <v>30</v>
      </c>
      <c r="G6" s="7">
        <v>195000</v>
      </c>
      <c r="H6" s="7">
        <v>87000</v>
      </c>
      <c r="I6" s="12">
        <v>44.61538461538462</v>
      </c>
      <c r="J6" s="7">
        <v>174033</v>
      </c>
      <c r="K6" s="7">
        <v>125447</v>
      </c>
      <c r="L6" s="7">
        <v>69553</v>
      </c>
      <c r="M6" s="7">
        <v>62209.987200000003</v>
      </c>
      <c r="N6" s="22">
        <v>1.1180359156222426</v>
      </c>
      <c r="O6" s="27">
        <v>3080</v>
      </c>
      <c r="P6" s="32">
        <v>22.582142857142856</v>
      </c>
      <c r="Q6" s="37" t="s">
        <v>218</v>
      </c>
      <c r="R6" s="42">
        <v>5.1233249999545816</v>
      </c>
      <c r="S6" t="s">
        <v>39</v>
      </c>
      <c r="U6" s="7">
        <v>56420</v>
      </c>
      <c r="V6" t="s">
        <v>33</v>
      </c>
      <c r="W6" s="17" t="s">
        <v>34</v>
      </c>
      <c r="Y6" t="s">
        <v>219</v>
      </c>
      <c r="Z6">
        <v>201</v>
      </c>
      <c r="AA6">
        <v>59</v>
      </c>
    </row>
    <row r="7" spans="1:64">
      <c r="A7" t="s">
        <v>229</v>
      </c>
      <c r="B7" t="s">
        <v>230</v>
      </c>
      <c r="C7" s="17">
        <v>42808</v>
      </c>
      <c r="D7" s="7">
        <v>743000</v>
      </c>
      <c r="E7" t="s">
        <v>29</v>
      </c>
      <c r="F7" t="s">
        <v>30</v>
      </c>
      <c r="G7" s="7">
        <v>743000</v>
      </c>
      <c r="H7" s="7">
        <v>819600</v>
      </c>
      <c r="I7" s="12">
        <v>110.30955585464335</v>
      </c>
      <c r="J7" s="7">
        <v>1639277</v>
      </c>
      <c r="K7" s="7">
        <v>292857</v>
      </c>
      <c r="L7" s="7">
        <v>450143</v>
      </c>
      <c r="M7" s="7">
        <v>1723969.2701699999</v>
      </c>
      <c r="N7" s="22">
        <v>0.2611084824937811</v>
      </c>
      <c r="O7" s="27">
        <v>21762</v>
      </c>
      <c r="P7" s="32">
        <v>20.684817571914348</v>
      </c>
      <c r="Q7" s="37" t="s">
        <v>218</v>
      </c>
      <c r="R7" s="42">
        <v>90.816068312800738</v>
      </c>
      <c r="U7" s="7">
        <v>149653</v>
      </c>
      <c r="V7" t="s">
        <v>33</v>
      </c>
      <c r="W7" s="17" t="s">
        <v>34</v>
      </c>
      <c r="Y7" t="s">
        <v>219</v>
      </c>
      <c r="Z7">
        <v>201</v>
      </c>
      <c r="AA7">
        <v>0</v>
      </c>
    </row>
    <row r="8" spans="1:64">
      <c r="A8" t="s">
        <v>231</v>
      </c>
      <c r="B8" t="s">
        <v>232</v>
      </c>
      <c r="C8" s="17">
        <v>43311</v>
      </c>
      <c r="D8" s="7">
        <v>69000</v>
      </c>
      <c r="E8" t="s">
        <v>29</v>
      </c>
      <c r="F8" t="s">
        <v>30</v>
      </c>
      <c r="G8" s="7">
        <v>69000</v>
      </c>
      <c r="H8" s="7">
        <v>44100</v>
      </c>
      <c r="I8" s="12">
        <v>63.913043478260867</v>
      </c>
      <c r="J8" s="7">
        <v>88195</v>
      </c>
      <c r="K8" s="7">
        <v>67939</v>
      </c>
      <c r="L8" s="7">
        <v>1061</v>
      </c>
      <c r="M8" s="7">
        <v>25935.979510000001</v>
      </c>
      <c r="N8" s="22">
        <v>4.090842220132522E-2</v>
      </c>
      <c r="O8" s="27">
        <v>7137</v>
      </c>
      <c r="P8" s="32">
        <v>0.14866190276026342</v>
      </c>
      <c r="Q8" s="37" t="s">
        <v>218</v>
      </c>
      <c r="R8" s="42">
        <v>112.83607434204632</v>
      </c>
      <c r="U8" s="7">
        <v>52914</v>
      </c>
      <c r="V8" t="s">
        <v>33</v>
      </c>
      <c r="W8" s="17" t="s">
        <v>34</v>
      </c>
      <c r="Y8" t="s">
        <v>219</v>
      </c>
      <c r="Z8">
        <v>201</v>
      </c>
      <c r="AA8">
        <v>0</v>
      </c>
    </row>
    <row r="9" spans="1:64">
      <c r="A9" t="s">
        <v>233</v>
      </c>
      <c r="B9" t="s">
        <v>234</v>
      </c>
      <c r="C9" s="17">
        <v>43445</v>
      </c>
      <c r="D9" s="7">
        <v>290000</v>
      </c>
      <c r="E9" t="s">
        <v>29</v>
      </c>
      <c r="F9" t="s">
        <v>30</v>
      </c>
      <c r="G9" s="7">
        <v>290000</v>
      </c>
      <c r="H9" s="7">
        <v>79400</v>
      </c>
      <c r="I9" s="12">
        <v>27.379310344827584</v>
      </c>
      <c r="J9" s="7">
        <v>204647</v>
      </c>
      <c r="K9" s="7">
        <v>87319</v>
      </c>
      <c r="L9" s="7">
        <v>202681</v>
      </c>
      <c r="M9" s="7">
        <v>150227.91292999999</v>
      </c>
      <c r="N9" s="22">
        <v>1.3491567315751833</v>
      </c>
      <c r="O9" s="27">
        <v>2400</v>
      </c>
      <c r="P9" s="32">
        <v>84.450416666666669</v>
      </c>
      <c r="Q9" s="37" t="s">
        <v>218</v>
      </c>
      <c r="R9" s="42">
        <v>17.988756595339495</v>
      </c>
      <c r="U9" s="7">
        <v>74768</v>
      </c>
      <c r="V9" t="s">
        <v>33</v>
      </c>
      <c r="W9" s="17" t="s">
        <v>34</v>
      </c>
      <c r="X9" t="s">
        <v>235</v>
      </c>
      <c r="Y9" t="s">
        <v>219</v>
      </c>
      <c r="Z9">
        <v>201</v>
      </c>
      <c r="AA9">
        <v>0</v>
      </c>
    </row>
    <row r="10" spans="1:64">
      <c r="A10" t="s">
        <v>233</v>
      </c>
      <c r="B10" t="s">
        <v>234</v>
      </c>
      <c r="C10" s="17">
        <v>44910</v>
      </c>
      <c r="D10" s="7">
        <v>399900</v>
      </c>
      <c r="E10" t="s">
        <v>42</v>
      </c>
      <c r="F10" t="s">
        <v>30</v>
      </c>
      <c r="G10" s="7">
        <v>399900</v>
      </c>
      <c r="H10" s="7">
        <v>118300</v>
      </c>
      <c r="I10" s="12">
        <v>29.582395598899723</v>
      </c>
      <c r="J10" s="7">
        <v>236564</v>
      </c>
      <c r="K10" s="7">
        <v>109025</v>
      </c>
      <c r="L10" s="7">
        <v>290875</v>
      </c>
      <c r="M10" s="7">
        <v>164142.85714000001</v>
      </c>
      <c r="N10" s="22">
        <v>1.7720844212667028</v>
      </c>
      <c r="O10" s="27">
        <v>2400</v>
      </c>
      <c r="P10" s="32">
        <v>121.19791666666667</v>
      </c>
      <c r="Q10" s="37" t="s">
        <v>218</v>
      </c>
      <c r="R10" s="42">
        <v>60.281525564491446</v>
      </c>
      <c r="U10" s="7">
        <v>95691</v>
      </c>
      <c r="V10" t="s">
        <v>33</v>
      </c>
      <c r="W10" s="17" t="s">
        <v>34</v>
      </c>
      <c r="Y10" t="s">
        <v>219</v>
      </c>
      <c r="Z10">
        <v>201</v>
      </c>
      <c r="AA10">
        <v>0</v>
      </c>
    </row>
    <row r="11" spans="1:64">
      <c r="A11" t="s">
        <v>236</v>
      </c>
      <c r="B11" t="s">
        <v>237</v>
      </c>
      <c r="C11" s="17">
        <v>43918</v>
      </c>
      <c r="D11" s="7">
        <v>475000</v>
      </c>
      <c r="E11" t="s">
        <v>29</v>
      </c>
      <c r="F11" t="s">
        <v>30</v>
      </c>
      <c r="G11" s="7">
        <v>475000</v>
      </c>
      <c r="H11" s="7">
        <v>165300</v>
      </c>
      <c r="I11" s="12">
        <v>34.799999999999997</v>
      </c>
      <c r="J11" s="7">
        <v>504496</v>
      </c>
      <c r="K11" s="7">
        <v>126045</v>
      </c>
      <c r="L11" s="7">
        <v>348955</v>
      </c>
      <c r="M11" s="7">
        <v>484572.34314999997</v>
      </c>
      <c r="N11" s="22">
        <v>0.72012983186698409</v>
      </c>
      <c r="O11" s="27">
        <v>10492</v>
      </c>
      <c r="P11" s="32">
        <v>33.259149828440719</v>
      </c>
      <c r="Q11" s="37" t="s">
        <v>218</v>
      </c>
      <c r="R11" s="42">
        <v>44.913933375480433</v>
      </c>
      <c r="U11" s="7">
        <v>36569</v>
      </c>
      <c r="V11" t="s">
        <v>33</v>
      </c>
      <c r="W11" s="17" t="s">
        <v>34</v>
      </c>
      <c r="X11" t="s">
        <v>238</v>
      </c>
      <c r="Y11" t="s">
        <v>219</v>
      </c>
      <c r="Z11">
        <v>201</v>
      </c>
      <c r="AA11">
        <v>0</v>
      </c>
    </row>
    <row r="12" spans="1:64">
      <c r="A12" t="s">
        <v>239</v>
      </c>
      <c r="B12" t="s">
        <v>240</v>
      </c>
      <c r="C12" s="17">
        <v>44342</v>
      </c>
      <c r="D12" s="7">
        <v>249500</v>
      </c>
      <c r="E12" t="s">
        <v>42</v>
      </c>
      <c r="F12" t="s">
        <v>30</v>
      </c>
      <c r="G12" s="7">
        <v>249500</v>
      </c>
      <c r="H12" s="7">
        <v>74600</v>
      </c>
      <c r="I12" s="12">
        <v>29.899799599198396</v>
      </c>
      <c r="J12" s="7">
        <v>166054</v>
      </c>
      <c r="K12" s="7">
        <v>22695</v>
      </c>
      <c r="L12" s="7">
        <v>226805</v>
      </c>
      <c r="M12" s="7">
        <v>183558.25863999999</v>
      </c>
      <c r="N12" s="22">
        <v>1.2356022642643218</v>
      </c>
      <c r="O12" s="27">
        <v>2715</v>
      </c>
      <c r="P12" s="32">
        <v>83.537753222836102</v>
      </c>
      <c r="Q12" s="37" t="s">
        <v>218</v>
      </c>
      <c r="R12" s="42">
        <v>6.633309864253345</v>
      </c>
      <c r="U12" s="7">
        <v>20188</v>
      </c>
      <c r="V12" t="s">
        <v>33</v>
      </c>
      <c r="W12" s="17" t="s">
        <v>34</v>
      </c>
      <c r="X12" t="s">
        <v>241</v>
      </c>
      <c r="Y12" t="s">
        <v>219</v>
      </c>
      <c r="Z12">
        <v>201</v>
      </c>
      <c r="AA12">
        <v>0</v>
      </c>
    </row>
    <row r="13" spans="1:64">
      <c r="A13" t="s">
        <v>242</v>
      </c>
      <c r="B13" t="s">
        <v>243</v>
      </c>
      <c r="C13" s="17">
        <v>43769</v>
      </c>
      <c r="D13" s="7">
        <v>90000</v>
      </c>
      <c r="E13" t="s">
        <v>29</v>
      </c>
      <c r="F13" t="s">
        <v>30</v>
      </c>
      <c r="G13" s="7">
        <v>90000</v>
      </c>
      <c r="H13" s="7">
        <v>60300</v>
      </c>
      <c r="I13" s="12">
        <v>67</v>
      </c>
      <c r="J13" s="7">
        <v>120692</v>
      </c>
      <c r="K13" s="7">
        <v>22572</v>
      </c>
      <c r="L13" s="7">
        <v>67428</v>
      </c>
      <c r="M13" s="7">
        <v>125633.80282</v>
      </c>
      <c r="N13" s="22">
        <v>0.53670269056972264</v>
      </c>
      <c r="O13" s="27">
        <v>2077</v>
      </c>
      <c r="P13" s="32">
        <v>32.464130958112662</v>
      </c>
      <c r="Q13" s="37" t="s">
        <v>218</v>
      </c>
      <c r="R13" s="42">
        <v>63.256647505206573</v>
      </c>
      <c r="U13" s="7">
        <v>22572</v>
      </c>
      <c r="V13" t="s">
        <v>33</v>
      </c>
      <c r="W13" s="17" t="s">
        <v>34</v>
      </c>
      <c r="Y13" t="s">
        <v>219</v>
      </c>
      <c r="Z13">
        <v>201</v>
      </c>
      <c r="AA13">
        <v>0</v>
      </c>
    </row>
    <row r="14" spans="1:64">
      <c r="A14" t="s">
        <v>244</v>
      </c>
      <c r="B14" t="s">
        <v>245</v>
      </c>
      <c r="C14" s="17">
        <v>43179</v>
      </c>
      <c r="D14" s="7">
        <v>135000</v>
      </c>
      <c r="E14" t="s">
        <v>29</v>
      </c>
      <c r="F14" t="s">
        <v>30</v>
      </c>
      <c r="G14" s="7">
        <v>135000</v>
      </c>
      <c r="H14" s="7">
        <v>91400</v>
      </c>
      <c r="I14" s="12">
        <v>67.703703703703695</v>
      </c>
      <c r="J14" s="7">
        <v>182763</v>
      </c>
      <c r="K14" s="7">
        <v>45251</v>
      </c>
      <c r="L14" s="7">
        <v>89749</v>
      </c>
      <c r="M14" s="7">
        <v>176071.70293999999</v>
      </c>
      <c r="N14" s="22">
        <v>0.50972983450148035</v>
      </c>
      <c r="O14" s="27">
        <v>5152</v>
      </c>
      <c r="P14" s="32">
        <v>17.420225155279503</v>
      </c>
      <c r="Q14" s="37" t="s">
        <v>218</v>
      </c>
      <c r="R14" s="42">
        <v>65.953933112030811</v>
      </c>
      <c r="U14" s="7">
        <v>37324</v>
      </c>
      <c r="V14" t="s">
        <v>33</v>
      </c>
      <c r="W14" s="17" t="s">
        <v>34</v>
      </c>
      <c r="Y14" t="s">
        <v>219</v>
      </c>
      <c r="Z14">
        <v>201</v>
      </c>
      <c r="AA14">
        <v>0</v>
      </c>
    </row>
    <row r="15" spans="1:64">
      <c r="A15" t="s">
        <v>246</v>
      </c>
      <c r="B15" t="s">
        <v>247</v>
      </c>
      <c r="C15" s="17">
        <v>43140</v>
      </c>
      <c r="D15" s="7">
        <v>100000</v>
      </c>
      <c r="E15" t="s">
        <v>29</v>
      </c>
      <c r="F15" t="s">
        <v>30</v>
      </c>
      <c r="G15" s="7">
        <v>100000</v>
      </c>
      <c r="H15" s="7">
        <v>21100</v>
      </c>
      <c r="I15" s="12">
        <v>21.099999999999998</v>
      </c>
      <c r="J15" s="7">
        <v>279190</v>
      </c>
      <c r="K15" s="7">
        <v>70628</v>
      </c>
      <c r="L15" s="7">
        <v>29372</v>
      </c>
      <c r="M15" s="7">
        <v>267044.81433999998</v>
      </c>
      <c r="N15" s="22">
        <v>0.10998902964130856</v>
      </c>
      <c r="O15" s="27">
        <v>9295</v>
      </c>
      <c r="P15" s="32">
        <v>3.1599784830554061</v>
      </c>
      <c r="Q15" s="37" t="s">
        <v>218</v>
      </c>
      <c r="R15" s="42">
        <v>105.92801359804798</v>
      </c>
      <c r="U15" s="7">
        <v>42156</v>
      </c>
      <c r="V15" t="s">
        <v>33</v>
      </c>
      <c r="W15" s="17" t="s">
        <v>34</v>
      </c>
      <c r="X15" t="s">
        <v>248</v>
      </c>
      <c r="Y15" t="s">
        <v>219</v>
      </c>
      <c r="Z15">
        <v>201</v>
      </c>
      <c r="AA15">
        <v>0</v>
      </c>
    </row>
    <row r="16" spans="1:64">
      <c r="A16" t="s">
        <v>249</v>
      </c>
      <c r="B16" t="s">
        <v>250</v>
      </c>
      <c r="C16" s="17">
        <v>42499</v>
      </c>
      <c r="D16" s="7">
        <v>150000</v>
      </c>
      <c r="E16" t="s">
        <v>29</v>
      </c>
      <c r="F16" t="s">
        <v>30</v>
      </c>
      <c r="G16" s="7">
        <v>150000</v>
      </c>
      <c r="H16" s="7">
        <v>0</v>
      </c>
      <c r="I16" s="12">
        <v>0</v>
      </c>
      <c r="J16" s="7">
        <v>227967</v>
      </c>
      <c r="K16" s="7">
        <v>24072</v>
      </c>
      <c r="L16" s="7">
        <v>125928</v>
      </c>
      <c r="M16" s="7">
        <v>261069.14212999999</v>
      </c>
      <c r="N16" s="22">
        <v>0.48235497681795675</v>
      </c>
      <c r="O16" s="27">
        <v>2496</v>
      </c>
      <c r="P16" s="32">
        <v>50.45192307692308</v>
      </c>
      <c r="Q16" s="37" t="s">
        <v>218</v>
      </c>
      <c r="R16" s="42">
        <v>68.691418880383168</v>
      </c>
      <c r="U16" s="7">
        <v>19131</v>
      </c>
      <c r="V16" t="s">
        <v>33</v>
      </c>
      <c r="W16" s="17" t="s">
        <v>34</v>
      </c>
      <c r="Y16" t="s">
        <v>219</v>
      </c>
      <c r="Z16">
        <v>201</v>
      </c>
      <c r="AA16">
        <v>0</v>
      </c>
    </row>
    <row r="17" spans="1:27">
      <c r="A17" t="s">
        <v>251</v>
      </c>
      <c r="B17" t="s">
        <v>252</v>
      </c>
      <c r="C17" s="17">
        <v>43335</v>
      </c>
      <c r="D17" s="7">
        <v>310000</v>
      </c>
      <c r="E17" t="s">
        <v>29</v>
      </c>
      <c r="F17" t="s">
        <v>30</v>
      </c>
      <c r="G17" s="7">
        <v>310000</v>
      </c>
      <c r="H17" s="7">
        <v>58400</v>
      </c>
      <c r="I17" s="12">
        <v>18.838709677419356</v>
      </c>
      <c r="J17" s="7">
        <v>240943</v>
      </c>
      <c r="K17" s="7">
        <v>24093</v>
      </c>
      <c r="L17" s="7">
        <v>285907</v>
      </c>
      <c r="M17" s="7">
        <v>277656.85019000003</v>
      </c>
      <c r="N17" s="22">
        <v>1.0297134747597778</v>
      </c>
      <c r="O17" s="27">
        <v>8808</v>
      </c>
      <c r="P17" s="32">
        <v>32.459922797456855</v>
      </c>
      <c r="Q17" s="37" t="s">
        <v>218</v>
      </c>
      <c r="R17" s="42">
        <v>13.955569086201059</v>
      </c>
      <c r="U17" s="7">
        <v>16666</v>
      </c>
      <c r="V17" t="s">
        <v>33</v>
      </c>
      <c r="W17" s="17" t="s">
        <v>34</v>
      </c>
      <c r="X17" t="s">
        <v>253</v>
      </c>
      <c r="Y17" t="s">
        <v>219</v>
      </c>
      <c r="Z17">
        <v>201</v>
      </c>
      <c r="AA17">
        <v>0</v>
      </c>
    </row>
    <row r="18" spans="1:27">
      <c r="A18" t="s">
        <v>254</v>
      </c>
      <c r="B18" t="s">
        <v>255</v>
      </c>
      <c r="C18" s="17">
        <v>44560</v>
      </c>
      <c r="D18" s="7">
        <v>934000</v>
      </c>
      <c r="E18" t="s">
        <v>29</v>
      </c>
      <c r="F18" t="s">
        <v>30</v>
      </c>
      <c r="G18" s="7">
        <v>934000</v>
      </c>
      <c r="H18" s="7">
        <v>245300</v>
      </c>
      <c r="I18" s="12">
        <v>26.263383297644538</v>
      </c>
      <c r="J18" s="7">
        <v>490535</v>
      </c>
      <c r="K18" s="7">
        <v>109071</v>
      </c>
      <c r="L18" s="7">
        <v>824929</v>
      </c>
      <c r="M18" s="7">
        <v>488430.21766999998</v>
      </c>
      <c r="N18" s="22">
        <v>1.6889393206162155</v>
      </c>
      <c r="O18" s="27">
        <v>9100</v>
      </c>
      <c r="P18" s="32">
        <v>90.651538461538465</v>
      </c>
      <c r="Q18" s="37" t="s">
        <v>218</v>
      </c>
      <c r="R18" s="42">
        <v>51.967015499442716</v>
      </c>
      <c r="U18" s="7">
        <v>50354</v>
      </c>
      <c r="V18" t="s">
        <v>33</v>
      </c>
      <c r="W18" s="17" t="s">
        <v>34</v>
      </c>
      <c r="Y18" t="s">
        <v>219</v>
      </c>
      <c r="Z18">
        <v>201</v>
      </c>
      <c r="AA18">
        <v>0</v>
      </c>
    </row>
    <row r="19" spans="1:27">
      <c r="A19" t="s">
        <v>256</v>
      </c>
      <c r="B19" t="s">
        <v>257</v>
      </c>
      <c r="C19" s="17">
        <v>43292</v>
      </c>
      <c r="D19" s="7">
        <v>165000</v>
      </c>
      <c r="E19" t="s">
        <v>29</v>
      </c>
      <c r="F19" t="s">
        <v>30</v>
      </c>
      <c r="G19" s="7">
        <v>165000</v>
      </c>
      <c r="H19" s="7">
        <v>305600</v>
      </c>
      <c r="I19" s="12">
        <v>185.21212121212122</v>
      </c>
      <c r="J19" s="7">
        <v>611266</v>
      </c>
      <c r="K19" s="7">
        <v>114070</v>
      </c>
      <c r="L19" s="7">
        <v>50930</v>
      </c>
      <c r="M19" s="7">
        <v>636614.59667</v>
      </c>
      <c r="N19" s="22">
        <v>8.0001307331632604E-2</v>
      </c>
      <c r="O19" s="27">
        <v>7038</v>
      </c>
      <c r="P19" s="32">
        <v>7.2364308042057406</v>
      </c>
      <c r="Q19" s="37" t="s">
        <v>218</v>
      </c>
      <c r="R19" s="42">
        <v>108.92678582901559</v>
      </c>
      <c r="U19" s="7">
        <v>45310</v>
      </c>
      <c r="V19" t="s">
        <v>33</v>
      </c>
      <c r="W19" s="17" t="s">
        <v>34</v>
      </c>
      <c r="Y19" t="s">
        <v>219</v>
      </c>
      <c r="Z19">
        <v>201</v>
      </c>
      <c r="AA19">
        <v>0</v>
      </c>
    </row>
    <row r="20" spans="1:27">
      <c r="A20" t="s">
        <v>256</v>
      </c>
      <c r="B20" t="s">
        <v>257</v>
      </c>
      <c r="C20" s="17">
        <v>42513</v>
      </c>
      <c r="D20" s="7">
        <v>359380</v>
      </c>
      <c r="E20" t="s">
        <v>29</v>
      </c>
      <c r="F20" t="s">
        <v>30</v>
      </c>
      <c r="G20" s="7">
        <v>359380</v>
      </c>
      <c r="H20" s="7">
        <v>305600</v>
      </c>
      <c r="I20" s="12">
        <v>85.03533863876676</v>
      </c>
      <c r="J20" s="7">
        <v>611266</v>
      </c>
      <c r="K20" s="7">
        <v>114070</v>
      </c>
      <c r="L20" s="7">
        <v>245310</v>
      </c>
      <c r="M20" s="7">
        <v>636614.59667</v>
      </c>
      <c r="N20" s="22">
        <v>0.38533517968825431</v>
      </c>
      <c r="O20" s="27">
        <v>7038</v>
      </c>
      <c r="P20" s="32">
        <v>34.855072463768117</v>
      </c>
      <c r="Q20" s="37" t="s">
        <v>218</v>
      </c>
      <c r="R20" s="42">
        <v>78.39339859335341</v>
      </c>
      <c r="U20" s="7">
        <v>45310</v>
      </c>
      <c r="V20" t="s">
        <v>33</v>
      </c>
      <c r="W20" s="17" t="s">
        <v>34</v>
      </c>
      <c r="Y20" t="s">
        <v>219</v>
      </c>
      <c r="Z20">
        <v>201</v>
      </c>
      <c r="AA20">
        <v>0</v>
      </c>
    </row>
    <row r="21" spans="1:27">
      <c r="A21" t="s">
        <v>256</v>
      </c>
      <c r="B21" t="s">
        <v>257</v>
      </c>
      <c r="C21" s="17">
        <v>43657</v>
      </c>
      <c r="D21" s="7">
        <v>1500000</v>
      </c>
      <c r="E21" t="s">
        <v>29</v>
      </c>
      <c r="F21" t="s">
        <v>30</v>
      </c>
      <c r="G21" s="7">
        <v>1500000</v>
      </c>
      <c r="H21" s="7">
        <v>305600</v>
      </c>
      <c r="I21" s="12">
        <v>20.373333333333331</v>
      </c>
      <c r="J21" s="7">
        <v>611266</v>
      </c>
      <c r="K21" s="7">
        <v>114070</v>
      </c>
      <c r="L21" s="7">
        <v>1385930</v>
      </c>
      <c r="M21" s="7">
        <v>636614.59667</v>
      </c>
      <c r="N21" s="22">
        <v>2.1770314523881713</v>
      </c>
      <c r="O21" s="27">
        <v>7038</v>
      </c>
      <c r="P21" s="32">
        <v>196.92100028417164</v>
      </c>
      <c r="Q21" s="37" t="s">
        <v>218</v>
      </c>
      <c r="R21" s="42">
        <v>100.7762286766383</v>
      </c>
      <c r="U21" s="7">
        <v>45310</v>
      </c>
      <c r="V21" t="s">
        <v>33</v>
      </c>
      <c r="W21" s="17" t="s">
        <v>34</v>
      </c>
      <c r="Y21" t="s">
        <v>219</v>
      </c>
      <c r="Z21">
        <v>201</v>
      </c>
      <c r="AA21">
        <v>0</v>
      </c>
    </row>
    <row r="22" spans="1:27">
      <c r="A22" t="s">
        <v>248</v>
      </c>
      <c r="B22" t="s">
        <v>247</v>
      </c>
      <c r="C22" s="17">
        <v>43140</v>
      </c>
      <c r="D22" s="7">
        <v>100000</v>
      </c>
      <c r="E22" t="s">
        <v>29</v>
      </c>
      <c r="F22" t="s">
        <v>30</v>
      </c>
      <c r="G22" s="7">
        <v>100000</v>
      </c>
      <c r="H22" s="7">
        <v>21100</v>
      </c>
      <c r="I22" s="12">
        <v>21.099999999999998</v>
      </c>
      <c r="J22" s="7">
        <v>298417</v>
      </c>
      <c r="K22" s="7">
        <v>80040</v>
      </c>
      <c r="L22" s="7">
        <v>19960</v>
      </c>
      <c r="M22" s="7">
        <v>279612.03584999999</v>
      </c>
      <c r="N22" s="22">
        <v>7.1384623838966987E-2</v>
      </c>
      <c r="O22" s="27">
        <v>9295</v>
      </c>
      <c r="P22" s="32">
        <v>2.1473910704679935</v>
      </c>
      <c r="Q22" s="37" t="s">
        <v>218</v>
      </c>
      <c r="R22" s="42">
        <v>109.78845417828214</v>
      </c>
      <c r="U22" s="7">
        <v>42156</v>
      </c>
      <c r="V22" t="s">
        <v>33</v>
      </c>
      <c r="W22" s="17" t="s">
        <v>34</v>
      </c>
      <c r="X22" t="s">
        <v>246</v>
      </c>
      <c r="Y22" t="s">
        <v>219</v>
      </c>
      <c r="Z22">
        <v>201</v>
      </c>
      <c r="AA22">
        <v>0</v>
      </c>
    </row>
    <row r="23" spans="1:27">
      <c r="A23" t="s">
        <v>248</v>
      </c>
      <c r="B23" t="s">
        <v>247</v>
      </c>
      <c r="C23" s="17">
        <v>43388</v>
      </c>
      <c r="D23" s="7">
        <v>1262470</v>
      </c>
      <c r="E23" t="s">
        <v>29</v>
      </c>
      <c r="F23" t="s">
        <v>30</v>
      </c>
      <c r="G23" s="7">
        <v>1262470</v>
      </c>
      <c r="H23" s="7">
        <v>21100</v>
      </c>
      <c r="I23" s="12">
        <v>1.6713268434101405</v>
      </c>
      <c r="J23" s="7">
        <v>298417</v>
      </c>
      <c r="K23" s="7">
        <v>80040</v>
      </c>
      <c r="L23" s="7">
        <v>1182430</v>
      </c>
      <c r="M23" s="7">
        <v>279612.03584999999</v>
      </c>
      <c r="N23" s="22">
        <v>4.2288236856668204</v>
      </c>
      <c r="O23" s="27">
        <v>9295</v>
      </c>
      <c r="P23" s="32">
        <v>127.21140398063476</v>
      </c>
      <c r="Q23" s="37" t="s">
        <v>218</v>
      </c>
      <c r="R23" s="42">
        <v>305.95545200450323</v>
      </c>
      <c r="U23" s="7">
        <v>42156</v>
      </c>
      <c r="V23" t="s">
        <v>33</v>
      </c>
      <c r="W23" s="17" t="s">
        <v>34</v>
      </c>
      <c r="X23" t="s">
        <v>246</v>
      </c>
      <c r="Y23" t="s">
        <v>219</v>
      </c>
      <c r="Z23">
        <v>201</v>
      </c>
      <c r="AA23">
        <v>0</v>
      </c>
    </row>
    <row r="24" spans="1:27">
      <c r="A24" t="s">
        <v>258</v>
      </c>
      <c r="B24" t="s">
        <v>259</v>
      </c>
      <c r="C24" s="17">
        <v>44680</v>
      </c>
      <c r="D24" s="7">
        <v>220000</v>
      </c>
      <c r="E24" t="s">
        <v>29</v>
      </c>
      <c r="F24" t="s">
        <v>30</v>
      </c>
      <c r="G24" s="7">
        <v>220000</v>
      </c>
      <c r="H24" s="7">
        <v>99600</v>
      </c>
      <c r="I24" s="12">
        <v>45.272727272727273</v>
      </c>
      <c r="J24" s="7">
        <v>212964</v>
      </c>
      <c r="K24" s="7">
        <v>80304</v>
      </c>
      <c r="L24" s="7">
        <v>139696</v>
      </c>
      <c r="M24" s="7">
        <v>171174.19355</v>
      </c>
      <c r="N24" s="22">
        <v>0.81610432684290568</v>
      </c>
      <c r="O24" s="27">
        <v>8920</v>
      </c>
      <c r="P24" s="32">
        <v>15.660986547085201</v>
      </c>
      <c r="Q24" s="37" t="s">
        <v>260</v>
      </c>
      <c r="R24" s="42">
        <v>44.348333426223803</v>
      </c>
      <c r="U24" s="7">
        <v>48467</v>
      </c>
      <c r="V24" t="s">
        <v>33</v>
      </c>
      <c r="W24" s="17" t="s">
        <v>34</v>
      </c>
      <c r="Y24" t="s">
        <v>219</v>
      </c>
      <c r="Z24">
        <v>201</v>
      </c>
      <c r="AA24">
        <v>0</v>
      </c>
    </row>
    <row r="25" spans="1:27">
      <c r="A25" t="s">
        <v>261</v>
      </c>
      <c r="B25" t="s">
        <v>262</v>
      </c>
      <c r="C25" s="17">
        <v>43992</v>
      </c>
      <c r="D25" s="7">
        <v>240000</v>
      </c>
      <c r="E25" t="s">
        <v>29</v>
      </c>
      <c r="F25" t="s">
        <v>30</v>
      </c>
      <c r="G25" s="7">
        <v>240000</v>
      </c>
      <c r="H25" s="7">
        <v>84900</v>
      </c>
      <c r="I25" s="12">
        <v>35.375</v>
      </c>
      <c r="J25" s="7">
        <v>242257</v>
      </c>
      <c r="K25" s="7">
        <v>97439</v>
      </c>
      <c r="L25" s="7">
        <v>142561</v>
      </c>
      <c r="M25" s="7">
        <v>186861.93547999999</v>
      </c>
      <c r="N25" s="22">
        <v>0.76292156363358676</v>
      </c>
      <c r="O25" s="27">
        <v>5414</v>
      </c>
      <c r="P25" s="32">
        <v>26.331917251570005</v>
      </c>
      <c r="Q25" s="37" t="s">
        <v>260</v>
      </c>
      <c r="R25" s="42">
        <v>39.03005710529191</v>
      </c>
      <c r="U25" s="7">
        <v>57277</v>
      </c>
      <c r="V25" t="s">
        <v>33</v>
      </c>
      <c r="W25" s="17" t="s">
        <v>34</v>
      </c>
      <c r="Y25" t="s">
        <v>219</v>
      </c>
      <c r="Z25">
        <v>201</v>
      </c>
      <c r="AA25">
        <v>0</v>
      </c>
    </row>
    <row r="26" spans="1:27">
      <c r="A26" t="s">
        <v>263</v>
      </c>
      <c r="B26" t="s">
        <v>264</v>
      </c>
      <c r="C26" s="17">
        <v>44207</v>
      </c>
      <c r="D26" s="7">
        <v>275000</v>
      </c>
      <c r="E26" t="s">
        <v>29</v>
      </c>
      <c r="F26" t="s">
        <v>30</v>
      </c>
      <c r="G26" s="7">
        <v>275000</v>
      </c>
      <c r="H26" s="7">
        <v>135300</v>
      </c>
      <c r="I26" s="12">
        <v>49.2</v>
      </c>
      <c r="J26" s="7">
        <v>823632</v>
      </c>
      <c r="K26" s="7">
        <v>154020</v>
      </c>
      <c r="L26" s="7">
        <v>120980</v>
      </c>
      <c r="M26" s="7">
        <v>864015.48387</v>
      </c>
      <c r="N26" s="22">
        <v>0.14002063881786023</v>
      </c>
      <c r="O26" s="27">
        <v>27000</v>
      </c>
      <c r="P26" s="32">
        <v>4.4807407407407407</v>
      </c>
      <c r="Q26" s="37" t="s">
        <v>260</v>
      </c>
      <c r="R26" s="42">
        <v>23.260035376280744</v>
      </c>
      <c r="U26" s="7">
        <v>95590</v>
      </c>
      <c r="V26" t="s">
        <v>33</v>
      </c>
      <c r="W26" s="17" t="s">
        <v>34</v>
      </c>
      <c r="Y26" t="s">
        <v>219</v>
      </c>
      <c r="Z26">
        <v>201</v>
      </c>
      <c r="AA26">
        <v>0</v>
      </c>
    </row>
    <row r="27" spans="1:27">
      <c r="A27" t="s">
        <v>265</v>
      </c>
      <c r="B27" t="s">
        <v>266</v>
      </c>
      <c r="C27" s="17">
        <v>42776</v>
      </c>
      <c r="D27" s="7">
        <v>65600</v>
      </c>
      <c r="E27" t="s">
        <v>29</v>
      </c>
      <c r="F27" t="s">
        <v>30</v>
      </c>
      <c r="G27" s="7">
        <v>65600</v>
      </c>
      <c r="H27" s="7">
        <v>36700</v>
      </c>
      <c r="I27" s="12">
        <v>55.945121951219512</v>
      </c>
      <c r="J27" s="7">
        <v>85155</v>
      </c>
      <c r="K27" s="7">
        <v>30619</v>
      </c>
      <c r="L27" s="49">
        <v>34981</v>
      </c>
      <c r="M27" s="49">
        <v>65156.511350000001</v>
      </c>
      <c r="N27" s="22">
        <v>0.5368765035944485</v>
      </c>
      <c r="O27" s="27">
        <v>1408</v>
      </c>
      <c r="P27" s="32">
        <v>24.844460227272727</v>
      </c>
      <c r="Q27" s="37" t="s">
        <v>260</v>
      </c>
      <c r="R27" s="42">
        <v>16.425551101378083</v>
      </c>
      <c r="U27" s="7">
        <v>23525</v>
      </c>
      <c r="V27" t="s">
        <v>33</v>
      </c>
      <c r="W27" s="17" t="s">
        <v>34</v>
      </c>
      <c r="Y27" t="s">
        <v>219</v>
      </c>
      <c r="Z27">
        <v>201</v>
      </c>
      <c r="AA27">
        <v>0</v>
      </c>
    </row>
    <row r="28" spans="1:27">
      <c r="L28" s="7">
        <v>6953059</v>
      </c>
      <c r="M28" s="7">
        <v>9493383.3982399981</v>
      </c>
    </row>
    <row r="29" spans="1:27" ht="15" thickBot="1"/>
    <row r="30" spans="1:27" ht="15" thickBot="1">
      <c r="M30" s="50">
        <v>0.73241106024318414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E12"/>
  <sheetViews>
    <sheetView workbookViewId="0">
      <selection activeCell="E24" sqref="E24"/>
    </sheetView>
  </sheetViews>
  <sheetFormatPr defaultRowHeight="14.4"/>
  <cols>
    <col min="1" max="1" width="16" bestFit="1" customWidth="1"/>
    <col min="2" max="2" width="18.33203125" bestFit="1" customWidth="1"/>
    <col min="3" max="3" width="14.33203125" bestFit="1" customWidth="1"/>
    <col min="4" max="4" width="13.6640625" bestFit="1" customWidth="1"/>
    <col min="5" max="5" width="5.5546875" bestFit="1" customWidth="1"/>
  </cols>
  <sheetData>
    <row r="1" spans="1:57" s="2" customFormat="1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57">
      <c r="A2" t="s">
        <v>271</v>
      </c>
      <c r="B2" t="s">
        <v>272</v>
      </c>
      <c r="C2" s="17">
        <v>43157</v>
      </c>
      <c r="D2" s="7">
        <v>72000</v>
      </c>
      <c r="E2" t="s">
        <v>29</v>
      </c>
      <c r="F2" t="s">
        <v>30</v>
      </c>
      <c r="G2" s="7">
        <v>72000</v>
      </c>
      <c r="H2" s="7">
        <v>29100</v>
      </c>
      <c r="I2" s="12">
        <v>40.416666666666664</v>
      </c>
      <c r="J2" s="7">
        <v>58229</v>
      </c>
      <c r="K2" s="7">
        <v>55759</v>
      </c>
      <c r="L2" s="7">
        <v>16241</v>
      </c>
      <c r="M2" s="7">
        <v>3250</v>
      </c>
      <c r="N2" s="22">
        <v>4.9972307692307689</v>
      </c>
      <c r="O2" s="27">
        <v>154</v>
      </c>
      <c r="P2" s="32">
        <v>105.46103896103897</v>
      </c>
      <c r="Q2" s="37" t="s">
        <v>273</v>
      </c>
      <c r="R2" s="42">
        <v>0</v>
      </c>
      <c r="U2" s="7">
        <v>29383</v>
      </c>
      <c r="V2" t="s">
        <v>33</v>
      </c>
      <c r="W2" s="17" t="s">
        <v>34</v>
      </c>
      <c r="Y2" t="s">
        <v>35</v>
      </c>
      <c r="Z2">
        <v>301</v>
      </c>
      <c r="AA2">
        <v>0</v>
      </c>
      <c r="AL2" s="2"/>
      <c r="BC2" s="2"/>
      <c r="BE2" s="2"/>
    </row>
    <row r="3" spans="1:57">
      <c r="A3" t="s">
        <v>274</v>
      </c>
      <c r="B3" t="s">
        <v>275</v>
      </c>
      <c r="C3" s="17">
        <v>42860</v>
      </c>
      <c r="D3" s="7">
        <v>450000</v>
      </c>
      <c r="E3" t="s">
        <v>29</v>
      </c>
      <c r="F3" t="s">
        <v>30</v>
      </c>
      <c r="G3" s="7">
        <v>450000</v>
      </c>
      <c r="H3" s="7">
        <v>206300</v>
      </c>
      <c r="I3" s="12">
        <v>45.844444444444441</v>
      </c>
      <c r="J3" s="7">
        <v>703482</v>
      </c>
      <c r="K3" s="7">
        <v>55412</v>
      </c>
      <c r="L3" s="7">
        <v>394588</v>
      </c>
      <c r="M3" s="7">
        <v>829795.13444000005</v>
      </c>
      <c r="N3" s="22">
        <v>0.4755246007393063</v>
      </c>
      <c r="O3" s="27">
        <v>52833</v>
      </c>
      <c r="P3" s="32">
        <v>7.4685897071905814</v>
      </c>
      <c r="Q3" s="37" t="s">
        <v>276</v>
      </c>
      <c r="R3" s="42">
        <v>18.108537794667885</v>
      </c>
      <c r="U3" s="7">
        <v>37735</v>
      </c>
      <c r="V3" t="s">
        <v>33</v>
      </c>
      <c r="W3" s="17" t="s">
        <v>34</v>
      </c>
      <c r="X3" t="s">
        <v>277</v>
      </c>
      <c r="Y3" t="s">
        <v>278</v>
      </c>
      <c r="Z3">
        <v>1</v>
      </c>
      <c r="AA3">
        <v>0</v>
      </c>
      <c r="AL3" s="2"/>
      <c r="BC3" s="2"/>
      <c r="BE3" s="2"/>
    </row>
    <row r="4" spans="1:57">
      <c r="A4" t="s">
        <v>279</v>
      </c>
      <c r="B4" t="s">
        <v>280</v>
      </c>
      <c r="C4" s="17">
        <v>42641</v>
      </c>
      <c r="D4" s="7">
        <v>295000</v>
      </c>
      <c r="E4" t="s">
        <v>29</v>
      </c>
      <c r="F4" t="s">
        <v>30</v>
      </c>
      <c r="G4" s="7">
        <v>295000</v>
      </c>
      <c r="H4" s="7">
        <v>151800</v>
      </c>
      <c r="I4" s="12">
        <v>51.457627118644069</v>
      </c>
      <c r="J4" s="7">
        <v>303669</v>
      </c>
      <c r="K4" s="7">
        <v>47073</v>
      </c>
      <c r="L4" s="7">
        <v>247927</v>
      </c>
      <c r="M4" s="7">
        <v>366565.71428999997</v>
      </c>
      <c r="N4" s="22">
        <v>0.67635076150045581</v>
      </c>
      <c r="O4" s="27">
        <v>14088</v>
      </c>
      <c r="P4" s="32">
        <v>17.598452583759229</v>
      </c>
      <c r="Q4" s="37" t="s">
        <v>276</v>
      </c>
      <c r="R4" s="42">
        <v>1.974078281447067</v>
      </c>
      <c r="U4" s="7">
        <v>47073</v>
      </c>
      <c r="V4" t="s">
        <v>33</v>
      </c>
      <c r="W4" s="17" t="s">
        <v>34</v>
      </c>
      <c r="Y4" t="s">
        <v>278</v>
      </c>
      <c r="Z4">
        <v>301</v>
      </c>
      <c r="AA4">
        <v>0</v>
      </c>
    </row>
    <row r="5" spans="1:57">
      <c r="A5" t="s">
        <v>279</v>
      </c>
      <c r="B5" t="s">
        <v>280</v>
      </c>
      <c r="C5" s="17">
        <v>44312</v>
      </c>
      <c r="D5" s="7">
        <v>415000</v>
      </c>
      <c r="E5" t="s">
        <v>29</v>
      </c>
      <c r="F5" t="s">
        <v>30</v>
      </c>
      <c r="G5" s="7">
        <v>415000</v>
      </c>
      <c r="H5" s="7">
        <v>151800</v>
      </c>
      <c r="I5" s="12">
        <v>36.578313253012048</v>
      </c>
      <c r="J5" s="7">
        <v>303669</v>
      </c>
      <c r="K5" s="7">
        <v>47073</v>
      </c>
      <c r="L5" s="7">
        <v>367927</v>
      </c>
      <c r="M5" s="7">
        <v>366565.71428999997</v>
      </c>
      <c r="N5" s="22">
        <v>1.0037136198420431</v>
      </c>
      <c r="O5" s="27">
        <v>14088</v>
      </c>
      <c r="P5" s="32">
        <v>26.116340147643385</v>
      </c>
      <c r="Q5" s="37" t="s">
        <v>276</v>
      </c>
      <c r="R5" s="42">
        <v>34.710364115605799</v>
      </c>
      <c r="U5" s="7">
        <v>47073</v>
      </c>
      <c r="V5" t="s">
        <v>33</v>
      </c>
      <c r="W5" s="17" t="s">
        <v>34</v>
      </c>
      <c r="Y5" t="s">
        <v>278</v>
      </c>
      <c r="Z5">
        <v>301</v>
      </c>
      <c r="AA5">
        <v>0</v>
      </c>
    </row>
    <row r="6" spans="1:57">
      <c r="A6" t="s">
        <v>267</v>
      </c>
      <c r="B6" t="s">
        <v>262</v>
      </c>
      <c r="C6" s="17"/>
      <c r="D6" s="7"/>
      <c r="G6" s="7"/>
      <c r="H6" s="7"/>
      <c r="I6" s="12"/>
      <c r="J6" s="7"/>
      <c r="K6" s="7"/>
      <c r="L6" s="7">
        <v>268165</v>
      </c>
      <c r="M6" s="7">
        <v>302083</v>
      </c>
      <c r="N6" s="22"/>
      <c r="O6" s="27"/>
      <c r="P6" s="32"/>
      <c r="Q6" s="37"/>
      <c r="R6" s="42"/>
      <c r="U6" s="7"/>
      <c r="W6" s="17"/>
    </row>
    <row r="7" spans="1:57">
      <c r="A7" t="s">
        <v>270</v>
      </c>
      <c r="B7" t="s">
        <v>281</v>
      </c>
      <c r="C7" s="17"/>
      <c r="D7" s="7"/>
      <c r="G7" s="7"/>
      <c r="H7" s="7"/>
      <c r="I7" s="12"/>
      <c r="J7" s="7"/>
      <c r="K7" s="7"/>
      <c r="L7" s="7">
        <v>181789</v>
      </c>
      <c r="M7" s="7">
        <v>210685</v>
      </c>
      <c r="N7" s="22"/>
      <c r="O7" s="27"/>
      <c r="P7" s="32"/>
      <c r="Q7" s="37"/>
      <c r="R7" s="42"/>
      <c r="U7" s="7"/>
      <c r="W7" s="17"/>
    </row>
    <row r="8" spans="1:57">
      <c r="A8" t="s">
        <v>269</v>
      </c>
      <c r="B8" t="s">
        <v>282</v>
      </c>
      <c r="C8" s="17">
        <v>44055</v>
      </c>
      <c r="D8" s="7">
        <v>150000</v>
      </c>
      <c r="E8" t="s">
        <v>29</v>
      </c>
      <c r="F8" t="s">
        <v>30</v>
      </c>
      <c r="G8" s="7">
        <v>150000</v>
      </c>
      <c r="H8" s="7">
        <v>64500</v>
      </c>
      <c r="I8" s="12">
        <v>43</v>
      </c>
      <c r="J8" s="7">
        <v>128983</v>
      </c>
      <c r="K8" s="7">
        <v>12373</v>
      </c>
      <c r="L8" s="7">
        <v>137627</v>
      </c>
      <c r="M8" s="7">
        <v>166585.71429</v>
      </c>
      <c r="N8" s="22">
        <v>0.82616327928583744</v>
      </c>
      <c r="O8" s="27">
        <v>16472</v>
      </c>
      <c r="P8" s="32">
        <v>8.3552088392423514</v>
      </c>
      <c r="Q8" s="37" t="s">
        <v>276</v>
      </c>
      <c r="R8" s="42">
        <v>16.955330059985229</v>
      </c>
      <c r="U8" s="7">
        <v>11859</v>
      </c>
      <c r="V8" t="s">
        <v>33</v>
      </c>
      <c r="W8" s="17" t="s">
        <v>34</v>
      </c>
      <c r="Y8" t="s">
        <v>278</v>
      </c>
      <c r="Z8">
        <v>301</v>
      </c>
      <c r="AA8">
        <v>0</v>
      </c>
    </row>
    <row r="9" spans="1:57" ht="15" thickBot="1">
      <c r="A9" t="s">
        <v>268</v>
      </c>
      <c r="B9" t="s">
        <v>283</v>
      </c>
      <c r="L9" s="7">
        <v>114240</v>
      </c>
      <c r="M9" s="7">
        <v>147249</v>
      </c>
      <c r="N9" s="22">
        <v>0.77582869832732315</v>
      </c>
      <c r="Q9" s="37"/>
      <c r="AL9" s="2"/>
      <c r="BC9" s="2"/>
      <c r="BE9" s="2"/>
    </row>
    <row r="10" spans="1:57" ht="15" thickTop="1">
      <c r="A10" s="3"/>
      <c r="B10" s="3"/>
      <c r="C10" s="18" t="s">
        <v>67</v>
      </c>
      <c r="D10" s="8">
        <v>72000</v>
      </c>
      <c r="E10" s="3"/>
      <c r="F10" s="3"/>
      <c r="G10" s="8">
        <v>72000</v>
      </c>
      <c r="H10" s="8">
        <v>29100</v>
      </c>
      <c r="I10" s="13"/>
      <c r="J10" s="8">
        <v>58229</v>
      </c>
      <c r="K10" s="8"/>
      <c r="L10" s="8">
        <v>1728504</v>
      </c>
      <c r="M10" s="8">
        <v>2392779.2773099998</v>
      </c>
      <c r="N10" s="23"/>
      <c r="O10" s="28"/>
      <c r="P10" s="33">
        <v>105.46103896103897</v>
      </c>
      <c r="Q10" s="38"/>
      <c r="R10" s="43">
        <v>427.48473816818711</v>
      </c>
      <c r="S10" s="3"/>
      <c r="T10" s="3"/>
      <c r="U10" s="8"/>
      <c r="V10" s="3"/>
      <c r="W10" s="18"/>
      <c r="X10" s="3"/>
      <c r="Y10" s="3"/>
      <c r="Z10" s="3"/>
      <c r="AA10" s="3"/>
    </row>
    <row r="11" spans="1:57">
      <c r="A11" s="4"/>
      <c r="B11" s="4"/>
      <c r="C11" s="19"/>
      <c r="D11" s="9"/>
      <c r="E11" s="4"/>
      <c r="F11" s="4"/>
      <c r="G11" s="9"/>
      <c r="H11" s="9" t="s">
        <v>68</v>
      </c>
      <c r="I11" s="14">
        <v>40.416666666666664</v>
      </c>
      <c r="J11" s="9"/>
      <c r="K11" s="9"/>
      <c r="L11" s="9"/>
      <c r="M11" s="9" t="s">
        <v>69</v>
      </c>
      <c r="N11" s="24">
        <v>0.7223833875488973</v>
      </c>
      <c r="O11" s="29"/>
      <c r="P11" s="34" t="s">
        <v>70</v>
      </c>
      <c r="Q11" s="39" t="e">
        <v>#DIV/0!</v>
      </c>
      <c r="R11" s="44"/>
      <c r="S11" s="4"/>
      <c r="T11" s="4"/>
      <c r="U11" s="9"/>
      <c r="V11" s="4"/>
      <c r="W11" s="19"/>
      <c r="X11" s="4"/>
      <c r="Y11" s="4"/>
      <c r="Z11" s="4"/>
      <c r="AA11" s="4"/>
    </row>
    <row r="12" spans="1:57">
      <c r="A12" s="5"/>
      <c r="B12" s="5"/>
      <c r="C12" s="20"/>
      <c r="D12" s="10"/>
      <c r="E12" s="5"/>
      <c r="F12" s="5"/>
      <c r="G12" s="10"/>
      <c r="H12" s="10" t="s">
        <v>71</v>
      </c>
      <c r="I12" s="15" t="e">
        <v>#DIV/0!</v>
      </c>
      <c r="J12" s="10"/>
      <c r="K12" s="10"/>
      <c r="L12" s="10"/>
      <c r="M12" s="10" t="s">
        <v>72</v>
      </c>
      <c r="N12" s="25"/>
      <c r="O12" s="30"/>
      <c r="P12" s="35" t="s">
        <v>73</v>
      </c>
      <c r="Q12" s="46">
        <v>0</v>
      </c>
      <c r="R12" s="45" t="s">
        <v>74</v>
      </c>
      <c r="S12" s="5">
        <v>0</v>
      </c>
      <c r="T12" s="5"/>
      <c r="U12" s="10"/>
      <c r="V12" s="5"/>
      <c r="W12" s="20"/>
      <c r="X12" s="5"/>
      <c r="Y12" s="5"/>
      <c r="Z12" s="5"/>
      <c r="AA1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10"/>
  <sheetViews>
    <sheetView workbookViewId="0">
      <selection activeCell="H4" sqref="H4"/>
    </sheetView>
  </sheetViews>
  <sheetFormatPr defaultRowHeight="14.4"/>
  <cols>
    <col min="1" max="1" width="14.33203125" bestFit="1" customWidth="1"/>
    <col min="2" max="2" width="19.44140625" bestFit="1" customWidth="1"/>
    <col min="3" max="3" width="9.33203125" style="17" bestFit="1" customWidth="1"/>
    <col min="4" max="4" width="10.88671875" style="7" bestFit="1" customWidth="1"/>
    <col min="5" max="5" width="5.5546875" bestFit="1" customWidth="1"/>
    <col min="6" max="6" width="16.6640625" bestFit="1" customWidth="1"/>
    <col min="7" max="7" width="10.88671875" style="7" bestFit="1" customWidth="1"/>
    <col min="8" max="8" width="12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7" style="22" bestFit="1" customWidth="1"/>
    <col min="15" max="15" width="10.109375" style="27" bestFit="1" customWidth="1"/>
    <col min="16" max="16" width="15.5546875" style="32" bestFit="1" customWidth="1"/>
    <col min="17" max="17" width="11.5546875" style="40" bestFit="1" customWidth="1"/>
    <col min="18" max="18" width="18.88671875" style="42" bestFit="1" customWidth="1"/>
    <col min="19" max="19" width="13.33203125" bestFit="1" customWidth="1"/>
    <col min="20" max="20" width="9.441406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19.44140625" bestFit="1" customWidth="1"/>
    <col min="25" max="25" width="27.109375" bestFit="1" customWidth="1"/>
    <col min="26" max="27" width="13.6640625" bestFit="1" customWidth="1"/>
  </cols>
  <sheetData>
    <row r="1" spans="1:64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75</v>
      </c>
      <c r="B2" t="s">
        <v>76</v>
      </c>
      <c r="C2" s="17">
        <v>44188</v>
      </c>
      <c r="D2" s="7">
        <v>170000</v>
      </c>
      <c r="E2" t="s">
        <v>29</v>
      </c>
      <c r="F2" t="s">
        <v>77</v>
      </c>
      <c r="G2" s="7">
        <v>170000</v>
      </c>
      <c r="H2" s="7">
        <v>70100</v>
      </c>
      <c r="I2" s="12">
        <f t="shared" ref="I2:I7" si="0">H2/G2*100</f>
        <v>41.235294117647058</v>
      </c>
      <c r="J2" s="7">
        <v>156627</v>
      </c>
      <c r="K2" s="7">
        <v>12500</v>
      </c>
      <c r="L2" s="7">
        <f t="shared" ref="L2:L7" si="1">G2-K2</f>
        <v>157500</v>
      </c>
      <c r="M2" s="7">
        <v>136872.75</v>
      </c>
      <c r="N2" s="22">
        <f t="shared" ref="N2:N7" si="2">L2/M2</f>
        <v>1.1507038471865292</v>
      </c>
      <c r="O2" s="27">
        <v>2730</v>
      </c>
      <c r="P2" s="32">
        <f t="shared" ref="P2:P7" si="3">L2/O2</f>
        <v>57.692307692307693</v>
      </c>
      <c r="Q2" s="37" t="s">
        <v>61</v>
      </c>
      <c r="R2" s="42">
        <f>ABS(N10-N2)*100</f>
        <v>22.709014393402892</v>
      </c>
      <c r="S2" t="s">
        <v>39</v>
      </c>
      <c r="U2" s="7">
        <v>12500</v>
      </c>
      <c r="V2" t="s">
        <v>33</v>
      </c>
      <c r="W2" s="17" t="s">
        <v>34</v>
      </c>
      <c r="X2" t="s">
        <v>78</v>
      </c>
      <c r="Y2" t="s">
        <v>66</v>
      </c>
      <c r="Z2">
        <v>401</v>
      </c>
      <c r="AA2">
        <v>52</v>
      </c>
    </row>
    <row r="3" spans="1:64">
      <c r="A3" t="s">
        <v>79</v>
      </c>
      <c r="B3" t="s">
        <v>80</v>
      </c>
      <c r="C3" s="17">
        <v>44512</v>
      </c>
      <c r="D3" s="7">
        <v>70000</v>
      </c>
      <c r="E3" t="s">
        <v>29</v>
      </c>
      <c r="F3" t="s">
        <v>30</v>
      </c>
      <c r="G3" s="7">
        <v>70000</v>
      </c>
      <c r="H3" s="7">
        <v>55300</v>
      </c>
      <c r="I3" s="12">
        <f t="shared" si="0"/>
        <v>79</v>
      </c>
      <c r="J3" s="7">
        <v>110547</v>
      </c>
      <c r="K3" s="7">
        <v>18720</v>
      </c>
      <c r="L3" s="7">
        <f t="shared" si="1"/>
        <v>51280</v>
      </c>
      <c r="M3" s="7">
        <v>87205.125</v>
      </c>
      <c r="N3" s="22">
        <f t="shared" si="2"/>
        <v>0.58803883372680221</v>
      </c>
      <c r="O3" s="27">
        <v>1092</v>
      </c>
      <c r="P3" s="32">
        <f t="shared" si="3"/>
        <v>46.959706959706956</v>
      </c>
      <c r="Q3" s="37" t="s">
        <v>61</v>
      </c>
      <c r="R3" s="42">
        <f>ABS(N10-N3)*100</f>
        <v>33.557486952569803</v>
      </c>
      <c r="S3" t="s">
        <v>39</v>
      </c>
      <c r="U3" s="7">
        <v>18720</v>
      </c>
      <c r="V3" t="s">
        <v>33</v>
      </c>
      <c r="W3" s="17" t="s">
        <v>34</v>
      </c>
      <c r="Y3" t="s">
        <v>66</v>
      </c>
      <c r="Z3">
        <v>401</v>
      </c>
      <c r="AA3">
        <v>60</v>
      </c>
    </row>
    <row r="4" spans="1:64">
      <c r="A4" t="s">
        <v>79</v>
      </c>
      <c r="B4" t="s">
        <v>80</v>
      </c>
      <c r="C4" s="17">
        <v>44726</v>
      </c>
      <c r="D4" s="7">
        <v>100000</v>
      </c>
      <c r="E4" t="s">
        <v>29</v>
      </c>
      <c r="F4" t="s">
        <v>30</v>
      </c>
      <c r="G4" s="7">
        <v>100000</v>
      </c>
      <c r="H4" s="7">
        <v>55300</v>
      </c>
      <c r="I4" s="12">
        <f t="shared" si="0"/>
        <v>55.300000000000004</v>
      </c>
      <c r="J4" s="7">
        <v>110547</v>
      </c>
      <c r="K4" s="7">
        <v>18720</v>
      </c>
      <c r="L4" s="7">
        <f t="shared" si="1"/>
        <v>81280</v>
      </c>
      <c r="M4" s="7">
        <v>87205.125</v>
      </c>
      <c r="N4" s="22">
        <f t="shared" si="2"/>
        <v>0.93205531211611703</v>
      </c>
      <c r="O4" s="27">
        <v>1092</v>
      </c>
      <c r="P4" s="32">
        <f t="shared" si="3"/>
        <v>74.432234432234438</v>
      </c>
      <c r="Q4" s="37" t="s">
        <v>61</v>
      </c>
      <c r="R4" s="42">
        <f>ABS(N10-N4)*100</f>
        <v>0.84416088636167785</v>
      </c>
      <c r="S4" t="s">
        <v>39</v>
      </c>
      <c r="U4" s="7">
        <v>18720</v>
      </c>
      <c r="V4" t="s">
        <v>33</v>
      </c>
      <c r="W4" s="17" t="s">
        <v>34</v>
      </c>
      <c r="Y4" t="s">
        <v>66</v>
      </c>
      <c r="Z4">
        <v>401</v>
      </c>
      <c r="AA4">
        <v>60</v>
      </c>
    </row>
    <row r="5" spans="1:64">
      <c r="A5" t="s">
        <v>81</v>
      </c>
      <c r="B5" t="s">
        <v>82</v>
      </c>
      <c r="C5" s="17">
        <v>44741</v>
      </c>
      <c r="D5" s="7">
        <v>140000</v>
      </c>
      <c r="E5" t="s">
        <v>29</v>
      </c>
      <c r="F5" t="s">
        <v>30</v>
      </c>
      <c r="G5" s="7">
        <v>140000</v>
      </c>
      <c r="H5" s="7">
        <v>61800</v>
      </c>
      <c r="I5" s="12">
        <f t="shared" si="0"/>
        <v>44.142857142857146</v>
      </c>
      <c r="J5" s="7">
        <v>123576</v>
      </c>
      <c r="K5" s="7">
        <v>28800</v>
      </c>
      <c r="L5" s="7">
        <f t="shared" si="1"/>
        <v>111200</v>
      </c>
      <c r="M5" s="7">
        <v>90005.6953125</v>
      </c>
      <c r="N5" s="22">
        <f t="shared" si="2"/>
        <v>1.2354773730030453</v>
      </c>
      <c r="O5" s="27">
        <v>880</v>
      </c>
      <c r="P5" s="32">
        <f t="shared" si="3"/>
        <v>126.36363636363636</v>
      </c>
      <c r="Q5" s="37" t="s">
        <v>61</v>
      </c>
      <c r="R5" s="42">
        <f>ABS(N10-N5)*100</f>
        <v>31.186366975054504</v>
      </c>
      <c r="S5" t="s">
        <v>39</v>
      </c>
      <c r="U5" s="7">
        <v>28800</v>
      </c>
      <c r="V5" t="s">
        <v>33</v>
      </c>
      <c r="W5" s="17" t="s">
        <v>34</v>
      </c>
      <c r="Y5" t="s">
        <v>66</v>
      </c>
      <c r="Z5">
        <v>401</v>
      </c>
      <c r="AA5">
        <v>53</v>
      </c>
    </row>
    <row r="6" spans="1:64">
      <c r="A6" t="s">
        <v>83</v>
      </c>
      <c r="B6" t="s">
        <v>84</v>
      </c>
      <c r="C6" s="17">
        <v>44714</v>
      </c>
      <c r="D6" s="7">
        <v>31000</v>
      </c>
      <c r="E6" t="s">
        <v>29</v>
      </c>
      <c r="F6" t="s">
        <v>30</v>
      </c>
      <c r="G6" s="7">
        <v>31000</v>
      </c>
      <c r="H6" s="7">
        <v>24200</v>
      </c>
      <c r="I6" s="12">
        <f t="shared" si="0"/>
        <v>78.064516129032256</v>
      </c>
      <c r="J6" s="7">
        <v>48408</v>
      </c>
      <c r="K6" s="7">
        <v>22187</v>
      </c>
      <c r="L6" s="7">
        <f t="shared" si="1"/>
        <v>8813</v>
      </c>
      <c r="M6" s="7">
        <v>16552.041015625</v>
      </c>
      <c r="N6" s="22">
        <f t="shared" si="2"/>
        <v>0.53244188989627295</v>
      </c>
      <c r="O6" s="27">
        <v>480</v>
      </c>
      <c r="P6" s="32">
        <f t="shared" si="3"/>
        <v>18.360416666666666</v>
      </c>
      <c r="Q6" s="37" t="s">
        <v>61</v>
      </c>
      <c r="R6" s="42">
        <f>ABS(N10-N6)*100</f>
        <v>39.117181335622732</v>
      </c>
      <c r="S6" t="s">
        <v>39</v>
      </c>
      <c r="U6" s="7">
        <v>17100</v>
      </c>
      <c r="V6" t="s">
        <v>33</v>
      </c>
      <c r="W6" s="17" t="s">
        <v>34</v>
      </c>
      <c r="Y6" t="s">
        <v>66</v>
      </c>
      <c r="Z6">
        <v>401</v>
      </c>
      <c r="AA6">
        <v>46</v>
      </c>
    </row>
    <row r="7" spans="1:64" ht="15" thickBot="1">
      <c r="A7" t="s">
        <v>85</v>
      </c>
      <c r="B7" t="s">
        <v>86</v>
      </c>
      <c r="C7" s="17">
        <v>44393</v>
      </c>
      <c r="D7" s="7">
        <v>174000</v>
      </c>
      <c r="E7" t="s">
        <v>29</v>
      </c>
      <c r="F7" t="s">
        <v>30</v>
      </c>
      <c r="G7" s="7">
        <v>174000</v>
      </c>
      <c r="H7" s="7">
        <v>83500</v>
      </c>
      <c r="I7" s="12">
        <f t="shared" si="0"/>
        <v>47.988505747126439</v>
      </c>
      <c r="J7" s="7">
        <v>167086</v>
      </c>
      <c r="K7" s="7">
        <v>21375</v>
      </c>
      <c r="L7" s="7">
        <f t="shared" si="1"/>
        <v>152625</v>
      </c>
      <c r="M7" s="7">
        <v>138377.015625</v>
      </c>
      <c r="N7" s="22">
        <f t="shared" si="2"/>
        <v>1.1029649635862351</v>
      </c>
      <c r="O7" s="27">
        <v>1456</v>
      </c>
      <c r="P7" s="32">
        <f t="shared" si="3"/>
        <v>104.82486263736264</v>
      </c>
      <c r="Q7" s="37" t="s">
        <v>61</v>
      </c>
      <c r="R7" s="42">
        <f>ABS(N10-N7)*100</f>
        <v>17.935126033373482</v>
      </c>
      <c r="S7" t="s">
        <v>39</v>
      </c>
      <c r="U7" s="7">
        <v>21375</v>
      </c>
      <c r="V7" t="s">
        <v>33</v>
      </c>
      <c r="W7" s="17" t="s">
        <v>34</v>
      </c>
      <c r="Y7" t="s">
        <v>66</v>
      </c>
      <c r="Z7">
        <v>401</v>
      </c>
      <c r="AA7">
        <v>74</v>
      </c>
    </row>
    <row r="8" spans="1:64" ht="15" thickTop="1">
      <c r="A8" s="3"/>
      <c r="B8" s="3"/>
      <c r="C8" s="18" t="s">
        <v>67</v>
      </c>
      <c r="D8" s="8">
        <f>+SUM(D2:D7)</f>
        <v>685000</v>
      </c>
      <c r="E8" s="3"/>
      <c r="F8" s="3"/>
      <c r="G8" s="8">
        <f>+SUM(G2:G7)</f>
        <v>685000</v>
      </c>
      <c r="H8" s="8">
        <f>+SUM(H2:H7)</f>
        <v>350200</v>
      </c>
      <c r="I8" s="13"/>
      <c r="J8" s="8">
        <f>+SUM(J2:J7)</f>
        <v>716791</v>
      </c>
      <c r="K8" s="8"/>
      <c r="L8" s="8">
        <f>+SUM(L2:L7)</f>
        <v>562698</v>
      </c>
      <c r="M8" s="8">
        <f>+SUM(M2:M7)</f>
        <v>556217.751953125</v>
      </c>
      <c r="N8" s="23"/>
      <c r="O8" s="28"/>
      <c r="P8" s="33">
        <f>AVERAGE(P2:P7)</f>
        <v>71.438860791985789</v>
      </c>
      <c r="Q8" s="38"/>
      <c r="R8" s="43">
        <f>ABS(N10-N9)*100</f>
        <v>8.8036856306449529</v>
      </c>
      <c r="S8" s="3"/>
      <c r="T8" s="3"/>
      <c r="U8" s="8"/>
      <c r="V8" s="3"/>
      <c r="W8" s="18"/>
      <c r="X8" s="3"/>
      <c r="Y8" s="3"/>
      <c r="Z8" s="3"/>
      <c r="AA8" s="3"/>
    </row>
    <row r="9" spans="1:64">
      <c r="A9" s="4"/>
      <c r="B9" s="4"/>
      <c r="C9" s="19"/>
      <c r="D9" s="9"/>
      <c r="E9" s="4"/>
      <c r="F9" s="4"/>
      <c r="G9" s="9"/>
      <c r="H9" s="9" t="s">
        <v>68</v>
      </c>
      <c r="I9" s="14">
        <f>H8/G8*100</f>
        <v>51.124087591240873</v>
      </c>
      <c r="J9" s="9"/>
      <c r="K9" s="9"/>
      <c r="L9" s="9"/>
      <c r="M9" s="9" t="s">
        <v>69</v>
      </c>
      <c r="N9" s="24">
        <f>L8/M8</f>
        <v>1.0116505595589498</v>
      </c>
      <c r="O9" s="29"/>
      <c r="P9" s="34" t="s">
        <v>70</v>
      </c>
      <c r="Q9" s="39">
        <f>STDEV(N2:N7)</f>
        <v>0.29889559981617325</v>
      </c>
      <c r="R9" s="44"/>
      <c r="S9" s="4"/>
      <c r="T9" s="4"/>
      <c r="U9" s="9"/>
      <c r="V9" s="4"/>
      <c r="W9" s="19"/>
      <c r="X9" s="4"/>
      <c r="Y9" s="4"/>
      <c r="Z9" s="4"/>
      <c r="AA9" s="4"/>
    </row>
    <row r="10" spans="1:64">
      <c r="A10" s="5"/>
      <c r="B10" s="5"/>
      <c r="C10" s="20"/>
      <c r="D10" s="10"/>
      <c r="E10" s="5"/>
      <c r="F10" s="5"/>
      <c r="G10" s="10"/>
      <c r="H10" s="10" t="s">
        <v>71</v>
      </c>
      <c r="I10" s="15">
        <f>STDEV(I2:I7)</f>
        <v>16.872004427037989</v>
      </c>
      <c r="J10" s="10"/>
      <c r="K10" s="10"/>
      <c r="L10" s="10"/>
      <c r="M10" s="10" t="s">
        <v>72</v>
      </c>
      <c r="N10" s="25">
        <f>AVERAGE(N2:N7)</f>
        <v>0.92361370325250025</v>
      </c>
      <c r="O10" s="30"/>
      <c r="P10" s="35" t="s">
        <v>73</v>
      </c>
      <c r="Q10" s="46">
        <f>AVERAGE(R2:R7)</f>
        <v>24.224889429397518</v>
      </c>
      <c r="R10" s="45" t="s">
        <v>74</v>
      </c>
      <c r="S10" s="5">
        <f>+(Q10/N10)</f>
        <v>26.228378102327532</v>
      </c>
      <c r="T10" s="5"/>
      <c r="U10" s="10"/>
      <c r="V10" s="5"/>
      <c r="W10" s="20"/>
      <c r="X10" s="5"/>
      <c r="Y10" s="5"/>
      <c r="Z10" s="5"/>
      <c r="AA10" s="5"/>
    </row>
  </sheetData>
  <conditionalFormatting sqref="A2:AA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29"/>
  <sheetViews>
    <sheetView workbookViewId="0">
      <selection activeCell="D34" sqref="D34"/>
    </sheetView>
  </sheetViews>
  <sheetFormatPr defaultRowHeight="14.4"/>
  <cols>
    <col min="1" max="1" width="14.33203125" bestFit="1" customWidth="1"/>
    <col min="2" max="2" width="20.88671875" bestFit="1" customWidth="1"/>
    <col min="3" max="3" width="9.33203125" bestFit="1" customWidth="1"/>
    <col min="4" max="4" width="10.88671875" bestFit="1" customWidth="1"/>
    <col min="5" max="5" width="5.5546875" bestFit="1" customWidth="1"/>
    <col min="6" max="6" width="16.6640625" bestFit="1" customWidth="1"/>
    <col min="7" max="7" width="10.88671875" bestFit="1" customWidth="1"/>
    <col min="8" max="8" width="12.6640625" bestFit="1" customWidth="1"/>
    <col min="9" max="9" width="12.88671875" bestFit="1" customWidth="1"/>
    <col min="10" max="10" width="13.44140625" bestFit="1" customWidth="1"/>
    <col min="11" max="11" width="11" bestFit="1" customWidth="1"/>
    <col min="12" max="12" width="13.5546875" bestFit="1" customWidth="1"/>
    <col min="13" max="13" width="12.6640625" bestFit="1" customWidth="1"/>
    <col min="14" max="14" width="6.33203125" bestFit="1" customWidth="1"/>
    <col min="15" max="15" width="10.109375" bestFit="1" customWidth="1"/>
    <col min="16" max="16" width="15.5546875" bestFit="1" customWidth="1"/>
    <col min="17" max="17" width="11.5546875" bestFit="1" customWidth="1"/>
    <col min="18" max="18" width="18.88671875" bestFit="1" customWidth="1"/>
    <col min="19" max="19" width="13.33203125" bestFit="1" customWidth="1"/>
    <col min="20" max="20" width="9.44140625" bestFit="1" customWidth="1"/>
    <col min="21" max="21" width="10.6640625" bestFit="1" customWidth="1"/>
    <col min="22" max="22" width="11.5546875" bestFit="1" customWidth="1"/>
    <col min="23" max="23" width="10.44140625" bestFit="1" customWidth="1"/>
    <col min="24" max="24" width="19.44140625" bestFit="1" customWidth="1"/>
    <col min="25" max="25" width="20" bestFit="1" customWidth="1"/>
    <col min="26" max="27" width="13.6640625" bestFit="1" customWidth="1"/>
  </cols>
  <sheetData>
    <row r="1" spans="1:64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286</v>
      </c>
      <c r="B2" t="s">
        <v>287</v>
      </c>
      <c r="C2" s="17">
        <v>44071</v>
      </c>
      <c r="D2" s="7">
        <v>93650</v>
      </c>
      <c r="E2" t="s">
        <v>29</v>
      </c>
      <c r="F2" t="s">
        <v>30</v>
      </c>
      <c r="G2" s="7">
        <v>93650</v>
      </c>
      <c r="H2" s="7">
        <v>37500</v>
      </c>
      <c r="I2" s="12">
        <v>40.042712226374796</v>
      </c>
      <c r="J2" s="7">
        <v>318775</v>
      </c>
      <c r="K2" s="7">
        <v>75000</v>
      </c>
      <c r="L2" s="7">
        <v>18650</v>
      </c>
      <c r="M2" s="7">
        <v>230193.578125</v>
      </c>
      <c r="N2" s="22">
        <v>8.1018767560373267E-2</v>
      </c>
      <c r="O2" s="27">
        <v>2448</v>
      </c>
      <c r="P2" s="32">
        <v>7.6184640522875817</v>
      </c>
      <c r="Q2" s="37" t="s">
        <v>48</v>
      </c>
      <c r="R2" s="42" t="e">
        <v>#REF!</v>
      </c>
      <c r="S2" t="s">
        <v>43</v>
      </c>
      <c r="U2" s="7">
        <v>75000</v>
      </c>
      <c r="V2" t="s">
        <v>33</v>
      </c>
      <c r="W2" s="17" t="s">
        <v>34</v>
      </c>
      <c r="X2" t="s">
        <v>288</v>
      </c>
      <c r="Y2" t="s">
        <v>49</v>
      </c>
      <c r="Z2">
        <v>401</v>
      </c>
      <c r="AA2">
        <v>99</v>
      </c>
    </row>
    <row r="3" spans="1:64">
      <c r="A3" t="s">
        <v>114</v>
      </c>
      <c r="B3" t="s">
        <v>115</v>
      </c>
      <c r="C3" s="17">
        <v>43889</v>
      </c>
      <c r="D3" s="7">
        <v>160000</v>
      </c>
      <c r="E3" t="s">
        <v>29</v>
      </c>
      <c r="F3" t="s">
        <v>30</v>
      </c>
      <c r="G3" s="7">
        <v>160000</v>
      </c>
      <c r="H3" s="7">
        <v>121900</v>
      </c>
      <c r="I3" s="12">
        <v>76.1875</v>
      </c>
      <c r="J3" s="7">
        <v>254960</v>
      </c>
      <c r="K3" s="7">
        <v>151226</v>
      </c>
      <c r="L3" s="7">
        <v>8774</v>
      </c>
      <c r="M3" s="7">
        <v>97954.671875</v>
      </c>
      <c r="N3" s="22">
        <v>8.9572042170653232E-2</v>
      </c>
      <c r="O3" s="27">
        <v>1782</v>
      </c>
      <c r="P3" s="32">
        <v>4.9236812570145903</v>
      </c>
      <c r="Q3" s="37" t="s">
        <v>48</v>
      </c>
      <c r="R3" s="42">
        <v>131.75014593940827</v>
      </c>
      <c r="S3" t="s">
        <v>39</v>
      </c>
      <c r="U3" s="7">
        <v>141000</v>
      </c>
      <c r="V3" t="s">
        <v>33</v>
      </c>
      <c r="W3" s="17" t="s">
        <v>34</v>
      </c>
      <c r="Y3" t="s">
        <v>49</v>
      </c>
      <c r="Z3">
        <v>401</v>
      </c>
      <c r="AA3">
        <v>53</v>
      </c>
    </row>
    <row r="4" spans="1:64">
      <c r="A4" t="s">
        <v>96</v>
      </c>
      <c r="B4" t="s">
        <v>97</v>
      </c>
      <c r="C4" s="17">
        <v>44057</v>
      </c>
      <c r="D4" s="7">
        <v>143000</v>
      </c>
      <c r="E4" t="s">
        <v>29</v>
      </c>
      <c r="F4" t="s">
        <v>30</v>
      </c>
      <c r="G4" s="7">
        <v>143000</v>
      </c>
      <c r="H4" s="7">
        <v>45200</v>
      </c>
      <c r="I4" s="12">
        <v>31.608391608391607</v>
      </c>
      <c r="J4" s="7">
        <v>468833</v>
      </c>
      <c r="K4" s="7">
        <v>100278</v>
      </c>
      <c r="L4" s="7">
        <v>42722</v>
      </c>
      <c r="M4" s="7">
        <v>348021.71875</v>
      </c>
      <c r="N4" s="22">
        <v>0.12275670654534401</v>
      </c>
      <c r="O4" s="27">
        <v>1626</v>
      </c>
      <c r="P4" s="32">
        <v>26.274292742927429</v>
      </c>
      <c r="Q4" s="37" t="s">
        <v>48</v>
      </c>
      <c r="R4" s="42">
        <v>12.275670654534402</v>
      </c>
      <c r="S4" t="s">
        <v>38</v>
      </c>
      <c r="U4" s="7">
        <v>77000</v>
      </c>
      <c r="V4" t="s">
        <v>33</v>
      </c>
      <c r="W4" s="17" t="s">
        <v>34</v>
      </c>
      <c r="X4" t="s">
        <v>98</v>
      </c>
      <c r="Y4" t="s">
        <v>49</v>
      </c>
      <c r="Z4">
        <v>401</v>
      </c>
      <c r="AA4">
        <v>99</v>
      </c>
    </row>
    <row r="5" spans="1:64">
      <c r="A5" t="s">
        <v>118</v>
      </c>
      <c r="B5" t="s">
        <v>119</v>
      </c>
      <c r="C5" s="17">
        <v>43847</v>
      </c>
      <c r="D5" s="7">
        <v>130000</v>
      </c>
      <c r="E5" t="s">
        <v>29</v>
      </c>
      <c r="F5" t="s">
        <v>30</v>
      </c>
      <c r="G5" s="7">
        <v>130000</v>
      </c>
      <c r="H5" s="7">
        <v>80600</v>
      </c>
      <c r="I5" s="12">
        <v>62</v>
      </c>
      <c r="J5" s="7">
        <v>161296</v>
      </c>
      <c r="K5" s="7">
        <v>51750</v>
      </c>
      <c r="L5" s="7">
        <v>78250</v>
      </c>
      <c r="M5" s="7">
        <v>103442.8671875</v>
      </c>
      <c r="N5" s="22">
        <v>0.75645621711320565</v>
      </c>
      <c r="O5" s="27">
        <v>1584</v>
      </c>
      <c r="P5" s="32">
        <v>49.400252525252526</v>
      </c>
      <c r="Q5" s="37" t="s">
        <v>48</v>
      </c>
      <c r="R5" s="42">
        <v>58.52069717500197</v>
      </c>
      <c r="S5" t="s">
        <v>39</v>
      </c>
      <c r="U5" s="7">
        <v>51750</v>
      </c>
      <c r="V5" t="s">
        <v>33</v>
      </c>
      <c r="W5" s="17" t="s">
        <v>34</v>
      </c>
      <c r="Y5" t="s">
        <v>49</v>
      </c>
      <c r="Z5">
        <v>401</v>
      </c>
      <c r="AA5">
        <v>52</v>
      </c>
    </row>
    <row r="6" spans="1:64">
      <c r="A6" t="s">
        <v>122</v>
      </c>
      <c r="B6" t="s">
        <v>123</v>
      </c>
      <c r="C6" s="17">
        <v>44019</v>
      </c>
      <c r="D6" s="7">
        <v>280000</v>
      </c>
      <c r="E6" t="s">
        <v>29</v>
      </c>
      <c r="F6" t="s">
        <v>30</v>
      </c>
      <c r="G6" s="7">
        <v>280000</v>
      </c>
      <c r="H6" s="7">
        <v>151600</v>
      </c>
      <c r="I6" s="12">
        <v>54.142857142857146</v>
      </c>
      <c r="J6" s="7">
        <v>303156</v>
      </c>
      <c r="K6" s="7">
        <v>68000</v>
      </c>
      <c r="L6" s="7">
        <v>212000</v>
      </c>
      <c r="M6" s="7">
        <v>222054.765625</v>
      </c>
      <c r="N6" s="22">
        <v>0.95471943330421372</v>
      </c>
      <c r="O6" s="27">
        <v>1796</v>
      </c>
      <c r="P6" s="32">
        <v>118.04008908685969</v>
      </c>
      <c r="Q6" s="37" t="s">
        <v>48</v>
      </c>
      <c r="R6" s="42">
        <v>36.370565431796287</v>
      </c>
      <c r="S6" t="s">
        <v>39</v>
      </c>
      <c r="U6" s="7">
        <v>68000</v>
      </c>
      <c r="V6" t="s">
        <v>33</v>
      </c>
      <c r="W6" s="17" t="s">
        <v>34</v>
      </c>
      <c r="Y6" t="s">
        <v>49</v>
      </c>
      <c r="Z6">
        <v>401</v>
      </c>
      <c r="AA6">
        <v>86</v>
      </c>
    </row>
    <row r="7" spans="1:64">
      <c r="A7" t="s">
        <v>128</v>
      </c>
      <c r="B7" t="s">
        <v>129</v>
      </c>
      <c r="C7" s="17">
        <v>44720</v>
      </c>
      <c r="D7" s="7">
        <v>174500</v>
      </c>
      <c r="E7" t="s">
        <v>29</v>
      </c>
      <c r="F7" t="s">
        <v>30</v>
      </c>
      <c r="G7" s="7">
        <v>174500</v>
      </c>
      <c r="H7" s="7">
        <v>91000</v>
      </c>
      <c r="I7" s="12">
        <v>52.148997134670481</v>
      </c>
      <c r="J7" s="7">
        <v>182006</v>
      </c>
      <c r="K7" s="7">
        <v>66150</v>
      </c>
      <c r="L7" s="7">
        <v>108350</v>
      </c>
      <c r="M7" s="7">
        <v>109401.3203125</v>
      </c>
      <c r="N7" s="22">
        <v>0.99039024109126883</v>
      </c>
      <c r="O7" s="27">
        <v>1120</v>
      </c>
      <c r="P7" s="32">
        <v>96.741071428571431</v>
      </c>
      <c r="Q7" s="37" t="s">
        <v>48</v>
      </c>
      <c r="R7" s="42">
        <v>16.285892704450553</v>
      </c>
      <c r="S7" t="s">
        <v>38</v>
      </c>
      <c r="U7" s="7">
        <v>66150</v>
      </c>
      <c r="V7" t="s">
        <v>33</v>
      </c>
      <c r="W7" s="17" t="s">
        <v>34</v>
      </c>
      <c r="Y7" t="s">
        <v>49</v>
      </c>
      <c r="Z7">
        <v>401</v>
      </c>
      <c r="AA7">
        <v>77</v>
      </c>
    </row>
    <row r="8" spans="1:64">
      <c r="A8" t="s">
        <v>62</v>
      </c>
      <c r="B8" t="s">
        <v>63</v>
      </c>
      <c r="C8" s="17">
        <v>44140</v>
      </c>
      <c r="D8" s="7">
        <v>150000</v>
      </c>
      <c r="E8" t="s">
        <v>29</v>
      </c>
      <c r="F8" t="s">
        <v>30</v>
      </c>
      <c r="G8" s="7">
        <v>150000</v>
      </c>
      <c r="H8" s="7">
        <v>76900</v>
      </c>
      <c r="I8" s="12">
        <v>51.266666666666673</v>
      </c>
      <c r="J8" s="7">
        <v>153870</v>
      </c>
      <c r="K8" s="7">
        <v>87903</v>
      </c>
      <c r="L8" s="7">
        <v>62097</v>
      </c>
      <c r="M8" s="7">
        <v>62291.78515625</v>
      </c>
      <c r="N8" s="22">
        <v>0.99687302016210633</v>
      </c>
      <c r="O8" s="27">
        <v>748</v>
      </c>
      <c r="P8" s="32">
        <v>83.017379679144383</v>
      </c>
      <c r="Q8" s="37" t="s">
        <v>48</v>
      </c>
      <c r="R8" s="42">
        <v>99.687302016210637</v>
      </c>
      <c r="S8" t="s">
        <v>39</v>
      </c>
      <c r="U8" s="7">
        <v>85000</v>
      </c>
      <c r="V8" t="s">
        <v>33</v>
      </c>
      <c r="W8" s="17" t="s">
        <v>34</v>
      </c>
      <c r="Y8" t="s">
        <v>49</v>
      </c>
      <c r="Z8">
        <v>401</v>
      </c>
      <c r="AA8">
        <v>64</v>
      </c>
    </row>
    <row r="9" spans="1:64">
      <c r="A9" t="s">
        <v>108</v>
      </c>
      <c r="B9" t="s">
        <v>109</v>
      </c>
      <c r="C9" s="17">
        <v>44333</v>
      </c>
      <c r="D9" s="7">
        <v>130000</v>
      </c>
      <c r="E9" t="s">
        <v>29</v>
      </c>
      <c r="F9" t="s">
        <v>30</v>
      </c>
      <c r="G9" s="7">
        <v>130000</v>
      </c>
      <c r="H9" s="7">
        <v>65300</v>
      </c>
      <c r="I9" s="12">
        <v>50.230769230769234</v>
      </c>
      <c r="J9" s="7">
        <v>130575</v>
      </c>
      <c r="K9" s="7">
        <v>85500</v>
      </c>
      <c r="L9" s="7">
        <v>44500</v>
      </c>
      <c r="M9" s="7">
        <v>42563.73828125</v>
      </c>
      <c r="N9" s="22">
        <v>1.0454908754949035</v>
      </c>
      <c r="O9" s="27">
        <v>660</v>
      </c>
      <c r="P9" s="32">
        <v>67.424242424242422</v>
      </c>
      <c r="Q9" s="37" t="s">
        <v>48</v>
      </c>
      <c r="R9" s="42" t="e">
        <v>#REF!</v>
      </c>
      <c r="S9" t="s">
        <v>39</v>
      </c>
      <c r="U9" s="7">
        <v>85500</v>
      </c>
      <c r="V9" t="s">
        <v>33</v>
      </c>
      <c r="W9" s="17" t="s">
        <v>34</v>
      </c>
      <c r="Y9" t="s">
        <v>49</v>
      </c>
      <c r="Z9">
        <v>401</v>
      </c>
      <c r="AA9">
        <v>52</v>
      </c>
    </row>
    <row r="10" spans="1:64">
      <c r="A10" t="s">
        <v>120</v>
      </c>
      <c r="B10" t="s">
        <v>121</v>
      </c>
      <c r="C10" s="17">
        <v>44195</v>
      </c>
      <c r="D10" s="7">
        <v>181900</v>
      </c>
      <c r="E10" t="s">
        <v>29</v>
      </c>
      <c r="F10" t="s">
        <v>30</v>
      </c>
      <c r="G10" s="7">
        <v>181900</v>
      </c>
      <c r="H10" s="7">
        <v>90400</v>
      </c>
      <c r="I10" s="12">
        <v>49.697636063771306</v>
      </c>
      <c r="J10" s="7">
        <v>180747</v>
      </c>
      <c r="K10" s="7">
        <v>120000</v>
      </c>
      <c r="L10" s="7">
        <v>61900</v>
      </c>
      <c r="M10" s="7">
        <v>57362.60546875</v>
      </c>
      <c r="N10" s="22">
        <v>1.0791002168428678</v>
      </c>
      <c r="O10" s="27">
        <v>620</v>
      </c>
      <c r="P10" s="32">
        <v>99.838709677419359</v>
      </c>
      <c r="Q10" s="37" t="s">
        <v>48</v>
      </c>
      <c r="R10" s="42">
        <v>28.836794519445561</v>
      </c>
      <c r="S10" t="s">
        <v>39</v>
      </c>
      <c r="U10" s="7">
        <v>120000</v>
      </c>
      <c r="V10" t="s">
        <v>33</v>
      </c>
      <c r="W10" s="17" t="s">
        <v>34</v>
      </c>
      <c r="Y10" t="s">
        <v>49</v>
      </c>
      <c r="Z10">
        <v>401</v>
      </c>
      <c r="AA10">
        <v>51</v>
      </c>
    </row>
    <row r="11" spans="1:64">
      <c r="A11" t="s">
        <v>126</v>
      </c>
      <c r="B11" t="s">
        <v>127</v>
      </c>
      <c r="C11" s="17">
        <v>44676</v>
      </c>
      <c r="D11" s="7">
        <v>225000</v>
      </c>
      <c r="E11" t="s">
        <v>29</v>
      </c>
      <c r="F11" t="s">
        <v>30</v>
      </c>
      <c r="G11" s="7">
        <v>225000</v>
      </c>
      <c r="H11" s="7">
        <v>106000</v>
      </c>
      <c r="I11" s="12">
        <v>47.111111111111107</v>
      </c>
      <c r="J11" s="7">
        <v>212018</v>
      </c>
      <c r="K11" s="7">
        <v>66150</v>
      </c>
      <c r="L11" s="7">
        <v>158850</v>
      </c>
      <c r="M11" s="7">
        <v>137741.265625</v>
      </c>
      <c r="N11" s="22">
        <v>1.1532491681357744</v>
      </c>
      <c r="O11" s="27">
        <v>1260</v>
      </c>
      <c r="P11" s="32">
        <v>126.07142857142857</v>
      </c>
      <c r="Q11" s="37" t="s">
        <v>48</v>
      </c>
      <c r="R11" s="42">
        <v>19.971414975753277</v>
      </c>
      <c r="S11" t="s">
        <v>39</v>
      </c>
      <c r="U11" s="7">
        <v>66150</v>
      </c>
      <c r="V11" t="s">
        <v>33</v>
      </c>
      <c r="W11" s="17" t="s">
        <v>34</v>
      </c>
      <c r="Y11" t="s">
        <v>49</v>
      </c>
      <c r="Z11">
        <v>401</v>
      </c>
      <c r="AA11">
        <v>68</v>
      </c>
    </row>
    <row r="12" spans="1:64">
      <c r="A12" t="s">
        <v>99</v>
      </c>
      <c r="B12" t="s">
        <v>100</v>
      </c>
      <c r="C12" s="17">
        <v>44036</v>
      </c>
      <c r="D12" s="7">
        <v>304900</v>
      </c>
      <c r="E12" t="s">
        <v>29</v>
      </c>
      <c r="F12" t="s">
        <v>30</v>
      </c>
      <c r="G12" s="7">
        <v>304900</v>
      </c>
      <c r="H12" s="7">
        <v>86100</v>
      </c>
      <c r="I12" s="12">
        <v>28.238766808789766</v>
      </c>
      <c r="J12" s="7">
        <v>283620</v>
      </c>
      <c r="K12" s="7">
        <v>97440</v>
      </c>
      <c r="L12" s="7">
        <v>207460</v>
      </c>
      <c r="M12" s="7">
        <v>175807.3671875</v>
      </c>
      <c r="N12" s="22">
        <v>1.1800415609360795</v>
      </c>
      <c r="O12" s="27">
        <v>2000</v>
      </c>
      <c r="P12" s="32">
        <v>103.73</v>
      </c>
      <c r="Q12" s="37" t="s">
        <v>48</v>
      </c>
      <c r="R12" s="42">
        <v>118.00415609360795</v>
      </c>
      <c r="S12" t="s">
        <v>38</v>
      </c>
      <c r="U12" s="7">
        <v>97440</v>
      </c>
      <c r="V12" t="s">
        <v>33</v>
      </c>
      <c r="W12" s="17" t="s">
        <v>34</v>
      </c>
      <c r="X12" t="s">
        <v>101</v>
      </c>
      <c r="Y12" t="s">
        <v>49</v>
      </c>
      <c r="Z12">
        <v>401</v>
      </c>
      <c r="AA12">
        <v>63</v>
      </c>
    </row>
    <row r="13" spans="1:64">
      <c r="A13" t="s">
        <v>87</v>
      </c>
      <c r="B13" t="s">
        <v>88</v>
      </c>
      <c r="C13" s="17">
        <v>44032</v>
      </c>
      <c r="D13" s="7">
        <v>149900</v>
      </c>
      <c r="E13" t="s">
        <v>29</v>
      </c>
      <c r="F13" t="s">
        <v>30</v>
      </c>
      <c r="G13" s="7">
        <v>149900</v>
      </c>
      <c r="H13" s="7">
        <v>66000</v>
      </c>
      <c r="I13" s="12">
        <v>44.029352901934622</v>
      </c>
      <c r="J13" s="7">
        <v>131935</v>
      </c>
      <c r="K13" s="7">
        <v>58600</v>
      </c>
      <c r="L13" s="7">
        <v>91300</v>
      </c>
      <c r="M13" s="7">
        <v>69249.2890625</v>
      </c>
      <c r="N13" s="22">
        <v>1.3184250876221766</v>
      </c>
      <c r="O13" s="27">
        <v>1056</v>
      </c>
      <c r="P13" s="32">
        <v>86.458333333333329</v>
      </c>
      <c r="Q13" s="37" t="s">
        <v>48</v>
      </c>
      <c r="R13" s="42">
        <v>131.84250876221765</v>
      </c>
      <c r="S13" t="s">
        <v>38</v>
      </c>
      <c r="U13" s="7">
        <v>58600</v>
      </c>
      <c r="V13" t="s">
        <v>33</v>
      </c>
      <c r="W13" s="17" t="s">
        <v>34</v>
      </c>
      <c r="Y13" t="s">
        <v>49</v>
      </c>
      <c r="Z13">
        <v>401</v>
      </c>
      <c r="AA13">
        <v>62</v>
      </c>
    </row>
    <row r="14" spans="1:64">
      <c r="A14" t="s">
        <v>94</v>
      </c>
      <c r="B14" t="s">
        <v>95</v>
      </c>
      <c r="C14" s="17">
        <v>44085</v>
      </c>
      <c r="D14" s="7">
        <v>349000</v>
      </c>
      <c r="E14" t="s">
        <v>29</v>
      </c>
      <c r="F14" t="s">
        <v>30</v>
      </c>
      <c r="G14" s="7">
        <v>349000</v>
      </c>
      <c r="H14" s="7">
        <v>154000</v>
      </c>
      <c r="I14" s="12">
        <v>44.126074498567334</v>
      </c>
      <c r="J14" s="7">
        <v>307907</v>
      </c>
      <c r="K14" s="7">
        <v>152583</v>
      </c>
      <c r="L14" s="7">
        <v>196417</v>
      </c>
      <c r="M14" s="7">
        <v>146670.4375</v>
      </c>
      <c r="N14" s="22">
        <v>1.3391723877553716</v>
      </c>
      <c r="O14" s="27">
        <v>1120</v>
      </c>
      <c r="P14" s="32">
        <v>175.37232142857144</v>
      </c>
      <c r="Q14" s="37" t="s">
        <v>48</v>
      </c>
      <c r="R14" s="42">
        <v>133.91723877553716</v>
      </c>
      <c r="S14" t="s">
        <v>39</v>
      </c>
      <c r="U14" s="7">
        <v>152583</v>
      </c>
      <c r="V14" t="s">
        <v>33</v>
      </c>
      <c r="W14" s="17" t="s">
        <v>34</v>
      </c>
      <c r="Y14" t="s">
        <v>49</v>
      </c>
      <c r="Z14">
        <v>401</v>
      </c>
      <c r="AA14">
        <v>71</v>
      </c>
    </row>
    <row r="15" spans="1:64">
      <c r="A15" t="s">
        <v>102</v>
      </c>
      <c r="B15" t="s">
        <v>103</v>
      </c>
      <c r="C15" s="17">
        <v>44503</v>
      </c>
      <c r="D15" s="7">
        <v>351000</v>
      </c>
      <c r="E15" t="s">
        <v>29</v>
      </c>
      <c r="F15" t="s">
        <v>30</v>
      </c>
      <c r="G15" s="7">
        <v>351000</v>
      </c>
      <c r="H15" s="7">
        <v>150400</v>
      </c>
      <c r="I15" s="12">
        <v>42.849002849002851</v>
      </c>
      <c r="J15" s="7">
        <v>300742</v>
      </c>
      <c r="K15" s="7">
        <v>112450</v>
      </c>
      <c r="L15" s="7">
        <v>238550</v>
      </c>
      <c r="M15" s="7">
        <v>177801.703125</v>
      </c>
      <c r="N15" s="22">
        <v>1.3416631888632253</v>
      </c>
      <c r="O15" s="27">
        <v>1671</v>
      </c>
      <c r="P15" s="32">
        <v>142.75882704967086</v>
      </c>
      <c r="Q15" s="37" t="s">
        <v>48</v>
      </c>
      <c r="R15" s="42">
        <v>134.16631888632253</v>
      </c>
      <c r="S15" t="s">
        <v>38</v>
      </c>
      <c r="U15" s="7">
        <v>112450</v>
      </c>
      <c r="V15" t="s">
        <v>33</v>
      </c>
      <c r="W15" s="17" t="s">
        <v>34</v>
      </c>
      <c r="Y15" t="s">
        <v>49</v>
      </c>
      <c r="Z15">
        <v>401</v>
      </c>
      <c r="AA15">
        <v>68</v>
      </c>
    </row>
    <row r="16" spans="1:64">
      <c r="A16" t="s">
        <v>116</v>
      </c>
      <c r="B16" t="s">
        <v>117</v>
      </c>
      <c r="C16" s="17">
        <v>44834</v>
      </c>
      <c r="D16" s="7">
        <v>185000</v>
      </c>
      <c r="E16" t="s">
        <v>29</v>
      </c>
      <c r="F16" t="s">
        <v>30</v>
      </c>
      <c r="G16" s="7">
        <v>185000</v>
      </c>
      <c r="H16" s="7">
        <v>82200</v>
      </c>
      <c r="I16" s="12">
        <v>44.432432432432435</v>
      </c>
      <c r="J16" s="7">
        <v>164359</v>
      </c>
      <c r="K16" s="7">
        <v>90000</v>
      </c>
      <c r="L16" s="7">
        <v>95000</v>
      </c>
      <c r="M16" s="7">
        <v>70216.2421875</v>
      </c>
      <c r="N16" s="22">
        <v>1.3529633178933071</v>
      </c>
      <c r="O16" s="27">
        <v>975</v>
      </c>
      <c r="P16" s="32">
        <v>97.435897435897431</v>
      </c>
      <c r="Q16" s="37" t="s">
        <v>48</v>
      </c>
      <c r="R16" s="42" t="e">
        <v>#REF!</v>
      </c>
      <c r="S16" t="s">
        <v>39</v>
      </c>
      <c r="U16" s="7">
        <v>90000</v>
      </c>
      <c r="V16" t="s">
        <v>33</v>
      </c>
      <c r="W16" s="17" t="s">
        <v>34</v>
      </c>
      <c r="Y16" t="s">
        <v>49</v>
      </c>
      <c r="Z16">
        <v>401</v>
      </c>
      <c r="AA16">
        <v>57</v>
      </c>
    </row>
    <row r="17" spans="1:57">
      <c r="A17" t="s">
        <v>104</v>
      </c>
      <c r="B17" t="s">
        <v>105</v>
      </c>
      <c r="C17" s="17">
        <v>44116</v>
      </c>
      <c r="D17" s="7">
        <v>440000</v>
      </c>
      <c r="E17" t="s">
        <v>29</v>
      </c>
      <c r="F17" t="s">
        <v>30</v>
      </c>
      <c r="G17" s="7">
        <v>440000</v>
      </c>
      <c r="H17" s="7">
        <v>180200</v>
      </c>
      <c r="I17" s="12">
        <v>40.954545454545453</v>
      </c>
      <c r="J17" s="7">
        <v>360452</v>
      </c>
      <c r="K17" s="7">
        <v>85500</v>
      </c>
      <c r="L17" s="7">
        <v>354500</v>
      </c>
      <c r="M17" s="7">
        <v>259633.609375</v>
      </c>
      <c r="N17" s="22">
        <v>1.3653856326743137</v>
      </c>
      <c r="O17" s="27">
        <v>1632</v>
      </c>
      <c r="P17" s="32">
        <v>217.21813725490196</v>
      </c>
      <c r="Q17" s="37" t="s">
        <v>48</v>
      </c>
      <c r="R17" s="42">
        <v>136.53856326743136</v>
      </c>
      <c r="S17" t="s">
        <v>43</v>
      </c>
      <c r="U17" s="7">
        <v>85500</v>
      </c>
      <c r="V17" t="s">
        <v>33</v>
      </c>
      <c r="W17" s="17" t="s">
        <v>34</v>
      </c>
      <c r="Y17" t="s">
        <v>49</v>
      </c>
      <c r="Z17">
        <v>401</v>
      </c>
      <c r="AA17">
        <v>84</v>
      </c>
    </row>
    <row r="18" spans="1:57">
      <c r="A18" t="s">
        <v>91</v>
      </c>
      <c r="B18" t="s">
        <v>90</v>
      </c>
      <c r="C18" s="17">
        <v>44078</v>
      </c>
      <c r="D18" s="7">
        <v>155000</v>
      </c>
      <c r="E18" t="s">
        <v>29</v>
      </c>
      <c r="F18" t="s">
        <v>30</v>
      </c>
      <c r="G18" s="7">
        <v>155000</v>
      </c>
      <c r="H18" s="7">
        <v>68100</v>
      </c>
      <c r="I18" s="12">
        <v>43.935483870967737</v>
      </c>
      <c r="J18" s="7">
        <v>136108</v>
      </c>
      <c r="K18" s="7">
        <v>71250</v>
      </c>
      <c r="L18" s="7">
        <v>83750</v>
      </c>
      <c r="M18" s="7">
        <v>61244.5703125</v>
      </c>
      <c r="N18" s="22">
        <v>1.3674681620373235</v>
      </c>
      <c r="O18" s="27">
        <v>493</v>
      </c>
      <c r="P18" s="32">
        <v>169.87829614604462</v>
      </c>
      <c r="Q18" s="37" t="s">
        <v>48</v>
      </c>
      <c r="R18" s="42">
        <v>136.74681620373235</v>
      </c>
      <c r="S18" t="s">
        <v>38</v>
      </c>
      <c r="U18" s="7">
        <v>71250</v>
      </c>
      <c r="V18" t="s">
        <v>33</v>
      </c>
      <c r="W18" s="17" t="s">
        <v>34</v>
      </c>
      <c r="Y18" t="s">
        <v>49</v>
      </c>
      <c r="Z18">
        <v>401</v>
      </c>
      <c r="AA18">
        <v>77</v>
      </c>
    </row>
    <row r="19" spans="1:57">
      <c r="A19" t="s">
        <v>124</v>
      </c>
      <c r="B19" t="s">
        <v>125</v>
      </c>
      <c r="C19" s="17">
        <v>44447</v>
      </c>
      <c r="D19" s="7">
        <v>325000</v>
      </c>
      <c r="E19" t="s">
        <v>29</v>
      </c>
      <c r="F19" t="s">
        <v>30</v>
      </c>
      <c r="G19" s="7">
        <v>325000</v>
      </c>
      <c r="H19" s="7">
        <v>133000</v>
      </c>
      <c r="I19" s="12">
        <v>40.92307692307692</v>
      </c>
      <c r="J19" s="7">
        <v>265912</v>
      </c>
      <c r="K19" s="7">
        <v>76882</v>
      </c>
      <c r="L19" s="7">
        <v>248118</v>
      </c>
      <c r="M19" s="7">
        <v>178498.578125</v>
      </c>
      <c r="N19" s="22">
        <v>1.390027879248688</v>
      </c>
      <c r="O19" s="27">
        <v>1508</v>
      </c>
      <c r="P19" s="32">
        <v>164.5344827586207</v>
      </c>
      <c r="Q19" s="37" t="s">
        <v>48</v>
      </c>
      <c r="R19" s="42" t="e">
        <v>#REF!</v>
      </c>
      <c r="S19" t="s">
        <v>38</v>
      </c>
      <c r="U19" s="7">
        <v>68000</v>
      </c>
      <c r="V19" t="s">
        <v>33</v>
      </c>
      <c r="W19" s="17" t="s">
        <v>34</v>
      </c>
      <c r="Y19" t="s">
        <v>49</v>
      </c>
      <c r="Z19">
        <v>401</v>
      </c>
      <c r="AA19">
        <v>83</v>
      </c>
    </row>
    <row r="20" spans="1:57">
      <c r="A20" t="s">
        <v>112</v>
      </c>
      <c r="B20" t="s">
        <v>113</v>
      </c>
      <c r="C20" s="17">
        <v>44497</v>
      </c>
      <c r="D20" s="7">
        <v>175000</v>
      </c>
      <c r="E20" t="s">
        <v>29</v>
      </c>
      <c r="F20" t="s">
        <v>30</v>
      </c>
      <c r="G20" s="7">
        <v>175000</v>
      </c>
      <c r="H20" s="7">
        <v>76500</v>
      </c>
      <c r="I20" s="12">
        <v>43.714285714285715</v>
      </c>
      <c r="J20" s="7">
        <v>153026</v>
      </c>
      <c r="K20" s="7">
        <v>85000</v>
      </c>
      <c r="L20" s="7">
        <v>90000</v>
      </c>
      <c r="M20" s="7">
        <v>64236.0703125</v>
      </c>
      <c r="N20" s="22">
        <v>1.401081970957468</v>
      </c>
      <c r="O20" s="27">
        <v>902</v>
      </c>
      <c r="P20" s="32">
        <v>99.77827050997783</v>
      </c>
      <c r="Q20" s="37" t="s">
        <v>48</v>
      </c>
      <c r="R20" s="42">
        <v>140.10819709574679</v>
      </c>
      <c r="S20" t="s">
        <v>38</v>
      </c>
      <c r="U20" s="7">
        <v>85000</v>
      </c>
      <c r="V20" t="s">
        <v>33</v>
      </c>
      <c r="W20" s="17" t="s">
        <v>34</v>
      </c>
      <c r="Y20" t="s">
        <v>49</v>
      </c>
      <c r="Z20">
        <v>401</v>
      </c>
      <c r="AA20">
        <v>57</v>
      </c>
    </row>
    <row r="21" spans="1:57">
      <c r="A21" t="s">
        <v>130</v>
      </c>
      <c r="B21" t="s">
        <v>131</v>
      </c>
      <c r="C21" s="17">
        <v>44586</v>
      </c>
      <c r="D21" s="7">
        <v>122300</v>
      </c>
      <c r="E21" t="s">
        <v>29</v>
      </c>
      <c r="F21" t="s">
        <v>30</v>
      </c>
      <c r="G21" s="7">
        <v>122300</v>
      </c>
      <c r="H21" s="7">
        <v>49600</v>
      </c>
      <c r="I21" s="12">
        <v>40.556009811937862</v>
      </c>
      <c r="J21" s="7">
        <v>99267</v>
      </c>
      <c r="K21" s="7">
        <v>29190</v>
      </c>
      <c r="L21" s="7">
        <v>93110</v>
      </c>
      <c r="M21" s="7">
        <v>66172.8046875</v>
      </c>
      <c r="N21" s="22">
        <v>1.407073501564736</v>
      </c>
      <c r="O21" s="27">
        <v>1148</v>
      </c>
      <c r="P21" s="32">
        <v>81.106271777003485</v>
      </c>
      <c r="Q21" s="37" t="s">
        <v>48</v>
      </c>
      <c r="R21" s="42">
        <v>27.228742484093328</v>
      </c>
      <c r="S21" t="s">
        <v>32</v>
      </c>
      <c r="U21" s="7">
        <v>29190</v>
      </c>
      <c r="V21" t="s">
        <v>33</v>
      </c>
      <c r="W21" s="17" t="s">
        <v>34</v>
      </c>
      <c r="Y21" t="s">
        <v>49</v>
      </c>
      <c r="Z21">
        <v>401</v>
      </c>
      <c r="AA21">
        <v>61</v>
      </c>
    </row>
    <row r="22" spans="1:57">
      <c r="A22" t="s">
        <v>110</v>
      </c>
      <c r="B22" t="s">
        <v>111</v>
      </c>
      <c r="C22" s="17">
        <v>44609</v>
      </c>
      <c r="D22" s="7">
        <v>175000</v>
      </c>
      <c r="E22" t="s">
        <v>29</v>
      </c>
      <c r="F22" t="s">
        <v>30</v>
      </c>
      <c r="G22" s="7">
        <v>175000</v>
      </c>
      <c r="H22" s="7">
        <v>72000</v>
      </c>
      <c r="I22" s="12">
        <v>41.142857142857139</v>
      </c>
      <c r="J22" s="7">
        <v>144014</v>
      </c>
      <c r="K22" s="7">
        <v>85250</v>
      </c>
      <c r="L22" s="7">
        <v>89750</v>
      </c>
      <c r="M22" s="7">
        <v>55490.0859375</v>
      </c>
      <c r="N22" s="22">
        <v>1.6174060371989309</v>
      </c>
      <c r="O22" s="27">
        <v>702</v>
      </c>
      <c r="P22" s="32">
        <v>127.84900284900284</v>
      </c>
      <c r="Q22" s="37" t="s">
        <v>48</v>
      </c>
      <c r="R22" s="42">
        <v>161.7406037198931</v>
      </c>
      <c r="S22" t="s">
        <v>39</v>
      </c>
      <c r="U22" s="7">
        <v>85000</v>
      </c>
      <c r="V22" t="s">
        <v>33</v>
      </c>
      <c r="W22" s="17" t="s">
        <v>34</v>
      </c>
      <c r="Y22" t="s">
        <v>49</v>
      </c>
      <c r="Z22">
        <v>401</v>
      </c>
      <c r="AA22">
        <v>60</v>
      </c>
    </row>
    <row r="23" spans="1:57">
      <c r="A23" t="s">
        <v>89</v>
      </c>
      <c r="B23" t="s">
        <v>90</v>
      </c>
      <c r="C23" s="17">
        <v>44078</v>
      </c>
      <c r="D23" s="7">
        <v>155000</v>
      </c>
      <c r="E23" t="s">
        <v>29</v>
      </c>
      <c r="F23" t="s">
        <v>30</v>
      </c>
      <c r="G23" s="7">
        <v>155000</v>
      </c>
      <c r="H23" s="7">
        <v>0</v>
      </c>
      <c r="I23" s="12">
        <v>0</v>
      </c>
      <c r="J23" s="7">
        <v>130927</v>
      </c>
      <c r="K23" s="7">
        <v>85500</v>
      </c>
      <c r="L23" s="7">
        <v>69500</v>
      </c>
      <c r="M23" s="7">
        <v>42896.12890625</v>
      </c>
      <c r="N23" s="22">
        <v>1.6201928186082497</v>
      </c>
      <c r="O23" s="27">
        <v>493</v>
      </c>
      <c r="P23" s="32">
        <v>140.97363083164299</v>
      </c>
      <c r="Q23" s="37" t="s">
        <v>48</v>
      </c>
      <c r="R23" s="42">
        <v>162.01928186082498</v>
      </c>
      <c r="S23" t="s">
        <v>38</v>
      </c>
      <c r="U23" s="7">
        <v>85500</v>
      </c>
      <c r="V23" t="s">
        <v>33</v>
      </c>
      <c r="W23" s="17" t="s">
        <v>34</v>
      </c>
      <c r="Y23" t="s">
        <v>49</v>
      </c>
      <c r="Z23">
        <v>1</v>
      </c>
      <c r="AA23">
        <v>59</v>
      </c>
    </row>
    <row r="24" spans="1:57">
      <c r="A24" t="s">
        <v>106</v>
      </c>
      <c r="B24" t="s">
        <v>107</v>
      </c>
      <c r="C24" s="17">
        <v>44412</v>
      </c>
      <c r="D24" s="7">
        <v>135000</v>
      </c>
      <c r="E24" t="s">
        <v>29</v>
      </c>
      <c r="F24" t="s">
        <v>30</v>
      </c>
      <c r="G24" s="7">
        <v>135000</v>
      </c>
      <c r="H24" s="7">
        <v>55100</v>
      </c>
      <c r="I24" s="12">
        <v>40.814814814814817</v>
      </c>
      <c r="J24" s="7">
        <v>110250</v>
      </c>
      <c r="K24" s="7">
        <v>68000</v>
      </c>
      <c r="L24" s="7">
        <v>67000</v>
      </c>
      <c r="M24" s="7">
        <v>39896.12890625</v>
      </c>
      <c r="N24" s="22">
        <v>1.6793609264056693</v>
      </c>
      <c r="O24" s="27">
        <v>462</v>
      </c>
      <c r="P24" s="32">
        <v>145.02164502164501</v>
      </c>
      <c r="Q24" s="37" t="s">
        <v>48</v>
      </c>
      <c r="R24" s="42">
        <v>167.93609264056693</v>
      </c>
      <c r="S24" t="s">
        <v>43</v>
      </c>
      <c r="U24" s="7">
        <v>68000</v>
      </c>
      <c r="V24" t="s">
        <v>33</v>
      </c>
      <c r="W24" s="17" t="s">
        <v>34</v>
      </c>
      <c r="Y24" t="s">
        <v>49</v>
      </c>
      <c r="Z24">
        <v>401</v>
      </c>
      <c r="AA24">
        <v>64</v>
      </c>
    </row>
    <row r="25" spans="1:57">
      <c r="A25" t="s">
        <v>92</v>
      </c>
      <c r="B25" t="s">
        <v>93</v>
      </c>
      <c r="C25" s="17">
        <v>44336</v>
      </c>
      <c r="D25" s="7">
        <v>180000</v>
      </c>
      <c r="E25" t="s">
        <v>29</v>
      </c>
      <c r="F25" t="s">
        <v>30</v>
      </c>
      <c r="G25" s="7">
        <v>180000</v>
      </c>
      <c r="H25" s="7">
        <v>67400</v>
      </c>
      <c r="I25" s="12">
        <v>37.44444444444445</v>
      </c>
      <c r="J25" s="7">
        <v>134858</v>
      </c>
      <c r="K25" s="7">
        <v>85000</v>
      </c>
      <c r="L25" s="7">
        <v>95000</v>
      </c>
      <c r="M25" s="7">
        <v>47080.265625</v>
      </c>
      <c r="N25" s="22">
        <v>2.0178305865282593</v>
      </c>
      <c r="O25" s="27">
        <v>616</v>
      </c>
      <c r="P25" s="32">
        <v>154.22077922077921</v>
      </c>
      <c r="Q25" s="37" t="s">
        <v>48</v>
      </c>
      <c r="R25" s="42">
        <v>201.78305865282593</v>
      </c>
      <c r="S25" t="s">
        <v>39</v>
      </c>
      <c r="U25" s="7">
        <v>85000</v>
      </c>
      <c r="V25" t="s">
        <v>33</v>
      </c>
      <c r="W25" s="17" t="s">
        <v>34</v>
      </c>
      <c r="Y25" t="s">
        <v>49</v>
      </c>
      <c r="Z25">
        <v>401</v>
      </c>
      <c r="AA25">
        <v>52</v>
      </c>
    </row>
    <row r="26" spans="1:57" ht="15" thickBot="1">
      <c r="A26" t="s">
        <v>289</v>
      </c>
      <c r="B26" t="s">
        <v>290</v>
      </c>
      <c r="C26" s="17">
        <v>44747</v>
      </c>
      <c r="D26" s="7">
        <v>475000</v>
      </c>
      <c r="E26" t="s">
        <v>29</v>
      </c>
      <c r="F26" t="s">
        <v>30</v>
      </c>
      <c r="G26" s="7">
        <v>475000</v>
      </c>
      <c r="H26" s="7">
        <v>138800</v>
      </c>
      <c r="I26" s="12">
        <v>29.221052631578949</v>
      </c>
      <c r="J26" s="7">
        <v>277625</v>
      </c>
      <c r="K26" s="7">
        <v>114123</v>
      </c>
      <c r="L26" s="7">
        <v>360877</v>
      </c>
      <c r="M26" s="7">
        <v>154392.828125</v>
      </c>
      <c r="N26" s="22">
        <v>2.3373948413447394</v>
      </c>
      <c r="O26" s="27">
        <v>1560</v>
      </c>
      <c r="P26" s="32">
        <v>231.33141025641027</v>
      </c>
      <c r="Q26" s="37" t="s">
        <v>48</v>
      </c>
      <c r="R26" s="42">
        <v>233.73948413447394</v>
      </c>
      <c r="S26" t="s">
        <v>43</v>
      </c>
      <c r="U26" s="7">
        <v>96390</v>
      </c>
      <c r="V26" t="s">
        <v>33</v>
      </c>
      <c r="W26" s="17" t="s">
        <v>34</v>
      </c>
      <c r="Y26" t="s">
        <v>49</v>
      </c>
      <c r="Z26">
        <v>401</v>
      </c>
      <c r="AA26">
        <v>71</v>
      </c>
      <c r="AL26" s="2"/>
      <c r="BC26" s="2"/>
      <c r="BE26" s="2"/>
    </row>
    <row r="27" spans="1:57" ht="15" thickTop="1">
      <c r="A27" s="3"/>
      <c r="B27" s="3"/>
      <c r="C27" s="18" t="s">
        <v>67</v>
      </c>
      <c r="D27" s="8">
        <v>5345150</v>
      </c>
      <c r="E27" s="3"/>
      <c r="F27" s="3"/>
      <c r="G27" s="8">
        <v>5345150</v>
      </c>
      <c r="H27" s="8">
        <v>2245800</v>
      </c>
      <c r="I27" s="13"/>
      <c r="J27" s="8">
        <v>5367238</v>
      </c>
      <c r="K27" s="8"/>
      <c r="L27" s="8">
        <v>3176425</v>
      </c>
      <c r="M27" s="8">
        <v>3020314.42578125</v>
      </c>
      <c r="N27" s="23"/>
      <c r="O27" s="28"/>
      <c r="P27" s="33">
        <v>112.68067669274598</v>
      </c>
      <c r="Q27" s="38"/>
      <c r="R27" s="43">
        <v>14.851772175519805</v>
      </c>
      <c r="S27" s="3"/>
      <c r="T27" s="3"/>
      <c r="U27" s="8"/>
      <c r="V27" s="3"/>
      <c r="W27" s="18"/>
      <c r="X27" s="3"/>
      <c r="Y27" s="3"/>
      <c r="Z27" s="3"/>
      <c r="AA27" s="3"/>
    </row>
    <row r="28" spans="1:57">
      <c r="A28" s="4"/>
      <c r="B28" s="4"/>
      <c r="C28" s="19"/>
      <c r="D28" s="9"/>
      <c r="E28" s="4"/>
      <c r="F28" s="4"/>
      <c r="G28" s="9"/>
      <c r="H28" s="9" t="s">
        <v>68</v>
      </c>
      <c r="I28" s="14">
        <v>42.015659055405372</v>
      </c>
      <c r="J28" s="9"/>
      <c r="K28" s="9"/>
      <c r="L28" s="9"/>
      <c r="M28" s="9" t="s">
        <v>69</v>
      </c>
      <c r="N28" s="24">
        <v>1.0516868617671717</v>
      </c>
      <c r="O28" s="29"/>
      <c r="P28" s="34" t="s">
        <v>70</v>
      </c>
      <c r="Q28" s="39">
        <v>0.53321188153423948</v>
      </c>
      <c r="R28" s="44"/>
      <c r="S28" s="4"/>
      <c r="T28" s="4"/>
      <c r="U28" s="9"/>
      <c r="V28" s="4"/>
      <c r="W28" s="19"/>
      <c r="X28" s="4"/>
      <c r="Y28" s="4"/>
      <c r="Z28" s="4"/>
      <c r="AA28" s="4"/>
    </row>
    <row r="29" spans="1:57">
      <c r="A29" s="5"/>
      <c r="B29" s="5"/>
      <c r="C29" s="20"/>
      <c r="D29" s="10"/>
      <c r="E29" s="5"/>
      <c r="F29" s="5"/>
      <c r="G29" s="10"/>
      <c r="H29" s="10" t="s">
        <v>71</v>
      </c>
      <c r="I29" s="15">
        <v>13.396424736973747</v>
      </c>
      <c r="J29" s="10"/>
      <c r="K29" s="10"/>
      <c r="L29" s="10"/>
      <c r="M29" s="10" t="s">
        <v>72</v>
      </c>
      <c r="N29" s="25">
        <v>1.2002045835223698</v>
      </c>
      <c r="O29" s="30"/>
      <c r="P29" s="35" t="s">
        <v>73</v>
      </c>
      <c r="Q29" s="46" t="e">
        <v>#REF!</v>
      </c>
      <c r="R29" s="45" t="s">
        <v>74</v>
      </c>
      <c r="S29" s="5" t="e">
        <v>#REF!</v>
      </c>
      <c r="T29" s="5"/>
      <c r="U29" s="10"/>
      <c r="V29" s="5"/>
      <c r="W29" s="20"/>
      <c r="X29" s="5"/>
      <c r="Y29" s="5"/>
      <c r="Z29" s="5"/>
      <c r="AA29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58"/>
  <sheetViews>
    <sheetView tabSelected="1" topLeftCell="A25" workbookViewId="0">
      <selection activeCell="L60" sqref="L60"/>
    </sheetView>
  </sheetViews>
  <sheetFormatPr defaultRowHeight="14.4"/>
  <cols>
    <col min="1" max="1" width="14.33203125" bestFit="1" customWidth="1"/>
    <col min="2" max="2" width="15.33203125" bestFit="1" customWidth="1"/>
    <col min="3" max="3" width="9.33203125" bestFit="1" customWidth="1"/>
    <col min="4" max="4" width="10.88671875" bestFit="1" customWidth="1"/>
    <col min="5" max="5" width="5.5546875" bestFit="1" customWidth="1"/>
    <col min="6" max="6" width="19.6640625" customWidth="1"/>
    <col min="7" max="7" width="10.88671875" bestFit="1" customWidth="1"/>
    <col min="8" max="8" width="12.6640625" bestFit="1" customWidth="1"/>
    <col min="9" max="9" width="12.88671875" bestFit="1" customWidth="1"/>
    <col min="10" max="10" width="13.44140625" bestFit="1" customWidth="1"/>
    <col min="11" max="11" width="11" bestFit="1" customWidth="1"/>
    <col min="12" max="12" width="13.5546875" bestFit="1" customWidth="1"/>
    <col min="13" max="13" width="12.6640625" bestFit="1" customWidth="1"/>
    <col min="14" max="14" width="6.33203125" bestFit="1" customWidth="1"/>
    <col min="15" max="15" width="10.109375" bestFit="1" customWidth="1"/>
    <col min="16" max="16" width="15.5546875" bestFit="1" customWidth="1"/>
    <col min="17" max="17" width="11.5546875" bestFit="1" customWidth="1"/>
    <col min="18" max="18" width="13.33203125" bestFit="1" customWidth="1"/>
    <col min="19" max="19" width="9.44140625" bestFit="1" customWidth="1"/>
    <col min="20" max="20" width="10.6640625" bestFit="1" customWidth="1"/>
    <col min="21" max="21" width="11.5546875" bestFit="1" customWidth="1"/>
    <col min="22" max="22" width="10.44140625" bestFit="1" customWidth="1"/>
    <col min="23" max="23" width="19.44140625" bestFit="1" customWidth="1"/>
    <col min="24" max="24" width="12.5546875" bestFit="1" customWidth="1"/>
    <col min="25" max="26" width="13.6640625" bestFit="1" customWidth="1"/>
  </cols>
  <sheetData>
    <row r="1" spans="1:6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1" t="s">
        <v>18</v>
      </c>
      <c r="S1" s="1" t="s">
        <v>19</v>
      </c>
      <c r="T1" s="6" t="s">
        <v>20</v>
      </c>
      <c r="U1" s="1" t="s">
        <v>21</v>
      </c>
      <c r="V1" s="16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>
      <c r="A2" t="s">
        <v>284</v>
      </c>
      <c r="B2" t="s">
        <v>285</v>
      </c>
      <c r="C2" s="17">
        <v>43868</v>
      </c>
      <c r="D2" s="7">
        <v>92000</v>
      </c>
      <c r="E2" t="s">
        <v>29</v>
      </c>
      <c r="F2" t="s">
        <v>30</v>
      </c>
      <c r="G2" s="7">
        <v>92000</v>
      </c>
      <c r="H2" s="7">
        <v>81700</v>
      </c>
      <c r="I2" s="12">
        <v>88.804347826086953</v>
      </c>
      <c r="J2" s="7">
        <v>163463</v>
      </c>
      <c r="K2" s="7">
        <v>64372</v>
      </c>
      <c r="L2" s="7">
        <v>27628</v>
      </c>
      <c r="M2" s="7">
        <v>109492.8203125</v>
      </c>
      <c r="N2" s="22">
        <v>0.25232704684332541</v>
      </c>
      <c r="O2" s="27">
        <v>1372</v>
      </c>
      <c r="P2" s="32">
        <v>20.137026239067055</v>
      </c>
      <c r="Q2" s="37" t="s">
        <v>31</v>
      </c>
      <c r="R2" t="s">
        <v>39</v>
      </c>
      <c r="T2" s="7">
        <v>64372</v>
      </c>
      <c r="U2" t="s">
        <v>33</v>
      </c>
      <c r="V2" s="17" t="s">
        <v>34</v>
      </c>
      <c r="X2" t="s">
        <v>35</v>
      </c>
      <c r="Y2">
        <v>401</v>
      </c>
      <c r="Z2">
        <v>64</v>
      </c>
      <c r="AK2" s="2"/>
      <c r="BB2" s="2"/>
      <c r="BD2" s="2"/>
    </row>
    <row r="3" spans="1:63">
      <c r="A3" t="s">
        <v>27</v>
      </c>
      <c r="B3" t="s">
        <v>28</v>
      </c>
      <c r="C3" s="17">
        <v>43970</v>
      </c>
      <c r="D3" s="7">
        <v>135000</v>
      </c>
      <c r="E3" t="s">
        <v>29</v>
      </c>
      <c r="F3" t="s">
        <v>30</v>
      </c>
      <c r="G3" s="7">
        <v>135000</v>
      </c>
      <c r="H3" s="7">
        <v>76400</v>
      </c>
      <c r="I3" s="12">
        <v>56.592592592592595</v>
      </c>
      <c r="J3" s="7">
        <v>152843</v>
      </c>
      <c r="K3" s="7">
        <v>45491</v>
      </c>
      <c r="L3" s="7">
        <v>89509</v>
      </c>
      <c r="M3" s="7">
        <v>118620.9921875</v>
      </c>
      <c r="N3" s="22">
        <v>0.75457976155279749</v>
      </c>
      <c r="O3" s="27">
        <v>2128</v>
      </c>
      <c r="P3" s="32">
        <v>42.0625</v>
      </c>
      <c r="Q3" s="37" t="s">
        <v>31</v>
      </c>
      <c r="R3" t="s">
        <v>32</v>
      </c>
      <c r="T3" s="7">
        <v>26199</v>
      </c>
      <c r="U3" t="s">
        <v>33</v>
      </c>
      <c r="V3" s="17" t="s">
        <v>34</v>
      </c>
      <c r="X3" t="s">
        <v>35</v>
      </c>
      <c r="Y3">
        <v>401</v>
      </c>
      <c r="Z3">
        <v>64</v>
      </c>
    </row>
    <row r="4" spans="1:63">
      <c r="A4" t="s">
        <v>36</v>
      </c>
      <c r="B4" t="s">
        <v>37</v>
      </c>
      <c r="C4" s="17">
        <v>44510</v>
      </c>
      <c r="D4" s="7">
        <v>132000</v>
      </c>
      <c r="E4" t="s">
        <v>29</v>
      </c>
      <c r="F4" t="s">
        <v>30</v>
      </c>
      <c r="G4" s="7">
        <v>132000</v>
      </c>
      <c r="H4" s="7">
        <v>127000</v>
      </c>
      <c r="I4" s="12">
        <v>96.212121212121218</v>
      </c>
      <c r="J4" s="7">
        <v>253925</v>
      </c>
      <c r="K4" s="7">
        <v>98507</v>
      </c>
      <c r="L4" s="7">
        <v>33493</v>
      </c>
      <c r="M4" s="7">
        <v>171732.59375</v>
      </c>
      <c r="N4" s="22">
        <v>0.19502995481892907</v>
      </c>
      <c r="O4" s="27">
        <v>1743</v>
      </c>
      <c r="P4" s="32">
        <v>19.21572002294894</v>
      </c>
      <c r="Q4" s="37" t="s">
        <v>31</v>
      </c>
      <c r="R4" t="s">
        <v>38</v>
      </c>
      <c r="T4" s="7">
        <v>30653</v>
      </c>
      <c r="U4" t="s">
        <v>33</v>
      </c>
      <c r="V4" s="17" t="s">
        <v>34</v>
      </c>
      <c r="X4" t="s">
        <v>35</v>
      </c>
      <c r="Y4">
        <v>401</v>
      </c>
      <c r="Z4">
        <v>80</v>
      </c>
    </row>
    <row r="5" spans="1:63">
      <c r="A5" t="s">
        <v>132</v>
      </c>
      <c r="B5" t="s">
        <v>133</v>
      </c>
      <c r="C5" s="17">
        <v>44144</v>
      </c>
      <c r="D5" s="7">
        <v>138000</v>
      </c>
      <c r="E5" t="s">
        <v>29</v>
      </c>
      <c r="F5" t="s">
        <v>30</v>
      </c>
      <c r="G5" s="7">
        <v>138000</v>
      </c>
      <c r="H5" s="7">
        <v>108500</v>
      </c>
      <c r="I5" s="12">
        <v>78.623188405797109</v>
      </c>
      <c r="J5" s="7">
        <v>217061</v>
      </c>
      <c r="K5" s="7">
        <v>61455</v>
      </c>
      <c r="L5" s="7">
        <v>76545</v>
      </c>
      <c r="M5" s="7">
        <v>171940.328125</v>
      </c>
      <c r="N5" s="22">
        <v>0.44518351706501375</v>
      </c>
      <c r="O5" s="27">
        <v>1589</v>
      </c>
      <c r="P5" s="32">
        <v>48.171806167400881</v>
      </c>
      <c r="Q5" s="37" t="s">
        <v>31</v>
      </c>
      <c r="R5" t="s">
        <v>39</v>
      </c>
      <c r="T5" s="7">
        <v>57728</v>
      </c>
      <c r="U5" t="s">
        <v>33</v>
      </c>
      <c r="V5" s="17" t="s">
        <v>34</v>
      </c>
      <c r="X5" t="s">
        <v>35</v>
      </c>
      <c r="Y5">
        <v>401</v>
      </c>
      <c r="Z5">
        <v>68</v>
      </c>
    </row>
    <row r="6" spans="1:63">
      <c r="A6" t="s">
        <v>40</v>
      </c>
      <c r="B6" t="s">
        <v>41</v>
      </c>
      <c r="C6" s="17">
        <v>44497</v>
      </c>
      <c r="D6" s="7">
        <v>155000</v>
      </c>
      <c r="E6" t="s">
        <v>29</v>
      </c>
      <c r="F6" t="s">
        <v>30</v>
      </c>
      <c r="G6" s="7">
        <v>155000</v>
      </c>
      <c r="H6" s="7">
        <v>73600</v>
      </c>
      <c r="I6" s="12">
        <v>47.483870967741936</v>
      </c>
      <c r="J6" s="7">
        <v>147231</v>
      </c>
      <c r="K6" s="7">
        <v>50478</v>
      </c>
      <c r="L6" s="7">
        <v>104522</v>
      </c>
      <c r="M6" s="7">
        <v>106909.390625</v>
      </c>
      <c r="N6" s="22">
        <v>0.97766902784644882</v>
      </c>
      <c r="O6" s="27">
        <v>1440</v>
      </c>
      <c r="P6" s="32">
        <v>72.584722222222226</v>
      </c>
      <c r="Q6" s="37" t="s">
        <v>31</v>
      </c>
      <c r="R6" t="s">
        <v>39</v>
      </c>
      <c r="T6" s="7">
        <v>25769</v>
      </c>
      <c r="U6" t="s">
        <v>33</v>
      </c>
      <c r="V6" s="17" t="s">
        <v>34</v>
      </c>
      <c r="X6" t="s">
        <v>35</v>
      </c>
      <c r="Y6">
        <v>401</v>
      </c>
      <c r="Z6">
        <v>64</v>
      </c>
    </row>
    <row r="7" spans="1:63">
      <c r="A7" t="s">
        <v>134</v>
      </c>
      <c r="B7" t="s">
        <v>135</v>
      </c>
      <c r="C7" s="17">
        <v>44112</v>
      </c>
      <c r="D7" s="7">
        <v>82500</v>
      </c>
      <c r="E7" t="s">
        <v>29</v>
      </c>
      <c r="F7" t="s">
        <v>30</v>
      </c>
      <c r="G7" s="7">
        <v>82500</v>
      </c>
      <c r="H7" s="7">
        <v>51300</v>
      </c>
      <c r="I7" s="12">
        <v>62.18181818181818</v>
      </c>
      <c r="J7" s="7">
        <v>102649</v>
      </c>
      <c r="K7" s="7">
        <v>24824</v>
      </c>
      <c r="L7" s="7">
        <v>57676</v>
      </c>
      <c r="M7" s="7">
        <v>85994.4765625</v>
      </c>
      <c r="N7" s="22">
        <v>0.67069423881057766</v>
      </c>
      <c r="O7" s="27">
        <v>1504</v>
      </c>
      <c r="P7" s="32">
        <v>38.348404255319146</v>
      </c>
      <c r="Q7" s="37" t="s">
        <v>31</v>
      </c>
      <c r="R7" t="s">
        <v>39</v>
      </c>
      <c r="T7" s="7">
        <v>24824</v>
      </c>
      <c r="U7" t="s">
        <v>33</v>
      </c>
      <c r="V7" s="17" t="s">
        <v>34</v>
      </c>
      <c r="X7" t="s">
        <v>35</v>
      </c>
      <c r="Y7">
        <v>401</v>
      </c>
      <c r="Z7">
        <v>50</v>
      </c>
    </row>
    <row r="8" spans="1:63">
      <c r="A8" t="s">
        <v>136</v>
      </c>
      <c r="B8" t="s">
        <v>137</v>
      </c>
      <c r="C8" s="17">
        <v>44530</v>
      </c>
      <c r="D8" s="7">
        <v>150000</v>
      </c>
      <c r="E8" t="s">
        <v>29</v>
      </c>
      <c r="F8" t="s">
        <v>30</v>
      </c>
      <c r="G8" s="7">
        <v>150000</v>
      </c>
      <c r="H8" s="7">
        <v>70400</v>
      </c>
      <c r="I8" s="12">
        <v>46.93333333333333</v>
      </c>
      <c r="J8" s="7">
        <v>140736</v>
      </c>
      <c r="K8" s="7">
        <v>26426</v>
      </c>
      <c r="L8" s="7">
        <v>123574</v>
      </c>
      <c r="M8" s="7">
        <v>126309.390625</v>
      </c>
      <c r="N8" s="22">
        <v>0.97834372716498097</v>
      </c>
      <c r="O8" s="27">
        <v>1352</v>
      </c>
      <c r="P8" s="32">
        <v>91.400887573964496</v>
      </c>
      <c r="Q8" s="37" t="s">
        <v>31</v>
      </c>
      <c r="R8" t="s">
        <v>39</v>
      </c>
      <c r="T8" s="7">
        <v>26426</v>
      </c>
      <c r="U8" t="s">
        <v>33</v>
      </c>
      <c r="V8" s="17" t="s">
        <v>34</v>
      </c>
      <c r="X8" t="s">
        <v>35</v>
      </c>
      <c r="Y8">
        <v>401</v>
      </c>
      <c r="Z8">
        <v>78</v>
      </c>
    </row>
    <row r="9" spans="1:63">
      <c r="A9" t="s">
        <v>136</v>
      </c>
      <c r="B9" t="s">
        <v>137</v>
      </c>
      <c r="C9" s="17">
        <v>44606</v>
      </c>
      <c r="D9" s="7">
        <v>160000</v>
      </c>
      <c r="E9" t="s">
        <v>42</v>
      </c>
      <c r="F9" t="s">
        <v>30</v>
      </c>
      <c r="G9" s="7">
        <v>160000</v>
      </c>
      <c r="H9" s="7">
        <v>70400</v>
      </c>
      <c r="I9" s="12">
        <v>44</v>
      </c>
      <c r="J9" s="7">
        <v>140736</v>
      </c>
      <c r="K9" s="7">
        <v>26426</v>
      </c>
      <c r="L9" s="7">
        <v>133574</v>
      </c>
      <c r="M9" s="7">
        <v>126309.390625</v>
      </c>
      <c r="N9" s="22">
        <v>1.0575144044243543</v>
      </c>
      <c r="O9" s="27">
        <v>1352</v>
      </c>
      <c r="P9" s="32">
        <v>98.797337278106511</v>
      </c>
      <c r="Q9" s="37" t="s">
        <v>31</v>
      </c>
      <c r="R9" t="s">
        <v>39</v>
      </c>
      <c r="T9" s="7">
        <v>26426</v>
      </c>
      <c r="U9" t="s">
        <v>33</v>
      </c>
      <c r="V9" s="17" t="s">
        <v>34</v>
      </c>
      <c r="X9" t="s">
        <v>35</v>
      </c>
      <c r="Y9">
        <v>401</v>
      </c>
      <c r="Z9">
        <v>78</v>
      </c>
    </row>
    <row r="10" spans="1:63">
      <c r="A10" t="s">
        <v>138</v>
      </c>
      <c r="B10" t="s">
        <v>139</v>
      </c>
      <c r="C10" s="17">
        <v>44495</v>
      </c>
      <c r="D10" s="7">
        <v>300000</v>
      </c>
      <c r="E10" t="s">
        <v>29</v>
      </c>
      <c r="F10" t="s">
        <v>30</v>
      </c>
      <c r="G10" s="7">
        <v>300000</v>
      </c>
      <c r="H10" s="7">
        <v>104500</v>
      </c>
      <c r="I10" s="12">
        <v>34.833333333333336</v>
      </c>
      <c r="J10" s="7">
        <v>208946</v>
      </c>
      <c r="K10" s="7">
        <v>34821</v>
      </c>
      <c r="L10" s="7">
        <v>265179</v>
      </c>
      <c r="M10" s="7">
        <v>192403.3125</v>
      </c>
      <c r="N10" s="22">
        <v>1.3782455018803275</v>
      </c>
      <c r="O10" s="27">
        <v>2232</v>
      </c>
      <c r="P10" s="32">
        <v>118.80779569892474</v>
      </c>
      <c r="Q10" s="37" t="s">
        <v>31</v>
      </c>
      <c r="T10" s="7">
        <v>27740</v>
      </c>
      <c r="U10" t="s">
        <v>33</v>
      </c>
      <c r="V10" s="17" t="s">
        <v>34</v>
      </c>
      <c r="X10" t="s">
        <v>35</v>
      </c>
      <c r="Y10">
        <v>401</v>
      </c>
      <c r="Z10">
        <v>77</v>
      </c>
    </row>
    <row r="11" spans="1:63">
      <c r="A11" t="s">
        <v>140</v>
      </c>
      <c r="B11" t="s">
        <v>141</v>
      </c>
      <c r="C11" s="17">
        <v>43907</v>
      </c>
      <c r="D11" s="7">
        <v>164000</v>
      </c>
      <c r="E11" t="s">
        <v>29</v>
      </c>
      <c r="F11" t="s">
        <v>30</v>
      </c>
      <c r="G11" s="7">
        <v>164000</v>
      </c>
      <c r="H11" s="7">
        <v>83300</v>
      </c>
      <c r="I11" s="12">
        <v>50.792682926829272</v>
      </c>
      <c r="J11" s="7">
        <v>166521</v>
      </c>
      <c r="K11" s="7">
        <v>20872</v>
      </c>
      <c r="L11" s="7">
        <v>143128</v>
      </c>
      <c r="M11" s="7">
        <v>160938.125</v>
      </c>
      <c r="N11" s="22">
        <v>0.88933557539582375</v>
      </c>
      <c r="O11" s="27">
        <v>2116</v>
      </c>
      <c r="P11" s="32">
        <v>67.640831758034025</v>
      </c>
      <c r="Q11" s="37" t="s">
        <v>31</v>
      </c>
      <c r="R11" t="s">
        <v>38</v>
      </c>
      <c r="T11" s="7">
        <v>20872</v>
      </c>
      <c r="U11" t="s">
        <v>33</v>
      </c>
      <c r="V11" s="17" t="s">
        <v>34</v>
      </c>
      <c r="X11" t="s">
        <v>35</v>
      </c>
      <c r="Y11">
        <v>401</v>
      </c>
      <c r="Z11">
        <v>61</v>
      </c>
    </row>
    <row r="12" spans="1:63">
      <c r="A12" t="s">
        <v>142</v>
      </c>
      <c r="B12" t="s">
        <v>143</v>
      </c>
      <c r="C12" s="17">
        <v>44673</v>
      </c>
      <c r="D12" s="7">
        <v>205000</v>
      </c>
      <c r="E12" t="s">
        <v>29</v>
      </c>
      <c r="F12" t="s">
        <v>30</v>
      </c>
      <c r="G12" s="7">
        <v>205000</v>
      </c>
      <c r="H12" s="7">
        <v>86800</v>
      </c>
      <c r="I12" s="12">
        <v>42.341463414634148</v>
      </c>
      <c r="J12" s="7">
        <v>173582</v>
      </c>
      <c r="K12" s="7">
        <v>23744</v>
      </c>
      <c r="L12" s="7">
        <v>181256</v>
      </c>
      <c r="M12" s="7">
        <v>165566.84375</v>
      </c>
      <c r="N12" s="22">
        <v>1.0947602544969093</v>
      </c>
      <c r="O12" s="27">
        <v>1008</v>
      </c>
      <c r="P12" s="32">
        <v>179.81746031746033</v>
      </c>
      <c r="Q12" s="37" t="s">
        <v>31</v>
      </c>
      <c r="R12" t="s">
        <v>43</v>
      </c>
      <c r="T12" s="7">
        <v>23744</v>
      </c>
      <c r="U12" t="s">
        <v>33</v>
      </c>
      <c r="V12" s="17" t="s">
        <v>34</v>
      </c>
      <c r="X12" t="s">
        <v>35</v>
      </c>
      <c r="Y12">
        <v>401</v>
      </c>
      <c r="Z12">
        <v>99</v>
      </c>
    </row>
    <row r="13" spans="1:63">
      <c r="A13" t="s">
        <v>144</v>
      </c>
      <c r="B13" t="s">
        <v>145</v>
      </c>
      <c r="C13" s="17">
        <v>44365</v>
      </c>
      <c r="D13" s="7">
        <v>240000</v>
      </c>
      <c r="E13" t="s">
        <v>29</v>
      </c>
      <c r="F13" t="s">
        <v>30</v>
      </c>
      <c r="G13" s="7">
        <v>240000</v>
      </c>
      <c r="H13" s="7">
        <v>114900</v>
      </c>
      <c r="I13" s="12">
        <v>47.875</v>
      </c>
      <c r="J13" s="7">
        <v>229711</v>
      </c>
      <c r="K13" s="7">
        <v>157800</v>
      </c>
      <c r="L13" s="7">
        <v>82200</v>
      </c>
      <c r="M13" s="7">
        <v>79459.671875</v>
      </c>
      <c r="N13" s="22">
        <v>1.0344870304688758</v>
      </c>
      <c r="O13" s="27">
        <v>1452</v>
      </c>
      <c r="P13" s="32">
        <v>56.611570247933884</v>
      </c>
      <c r="Q13" s="37" t="s">
        <v>31</v>
      </c>
      <c r="R13" t="s">
        <v>39</v>
      </c>
      <c r="T13" s="7">
        <v>157800</v>
      </c>
      <c r="U13" t="s">
        <v>33</v>
      </c>
      <c r="V13" s="17" t="s">
        <v>34</v>
      </c>
      <c r="X13" t="s">
        <v>35</v>
      </c>
      <c r="Y13">
        <v>401</v>
      </c>
      <c r="Z13">
        <v>45</v>
      </c>
    </row>
    <row r="14" spans="1:63">
      <c r="A14" t="s">
        <v>146</v>
      </c>
      <c r="B14" t="s">
        <v>147</v>
      </c>
      <c r="C14" s="17">
        <v>43943</v>
      </c>
      <c r="D14" s="7">
        <v>107000</v>
      </c>
      <c r="E14" t="s">
        <v>29</v>
      </c>
      <c r="F14" t="s">
        <v>30</v>
      </c>
      <c r="G14" s="7">
        <v>107000</v>
      </c>
      <c r="H14" s="7">
        <v>72500</v>
      </c>
      <c r="I14" s="12">
        <v>67.757009345794401</v>
      </c>
      <c r="J14" s="7">
        <v>145084</v>
      </c>
      <c r="K14" s="7">
        <v>31668</v>
      </c>
      <c r="L14" s="7">
        <v>75332</v>
      </c>
      <c r="M14" s="7">
        <v>125321.546875</v>
      </c>
      <c r="N14" s="22">
        <v>0.60110972038302968</v>
      </c>
      <c r="O14" s="27">
        <v>1568</v>
      </c>
      <c r="P14" s="32">
        <v>48.043367346938773</v>
      </c>
      <c r="Q14" s="37" t="s">
        <v>31</v>
      </c>
      <c r="R14" t="s">
        <v>38</v>
      </c>
      <c r="T14" s="7">
        <v>31668</v>
      </c>
      <c r="U14" t="s">
        <v>33</v>
      </c>
      <c r="V14" s="17" t="s">
        <v>34</v>
      </c>
      <c r="X14" t="s">
        <v>35</v>
      </c>
      <c r="Y14">
        <v>401</v>
      </c>
      <c r="Z14">
        <v>66</v>
      </c>
    </row>
    <row r="15" spans="1:63">
      <c r="A15" t="s">
        <v>146</v>
      </c>
      <c r="B15" t="s">
        <v>147</v>
      </c>
      <c r="C15" s="17">
        <v>44340</v>
      </c>
      <c r="D15" s="7">
        <v>198900</v>
      </c>
      <c r="E15" t="s">
        <v>29</v>
      </c>
      <c r="F15" t="s">
        <v>30</v>
      </c>
      <c r="G15" s="7">
        <v>198900</v>
      </c>
      <c r="H15" s="7">
        <v>72500</v>
      </c>
      <c r="I15" s="12">
        <v>36.450477626948214</v>
      </c>
      <c r="J15" s="7">
        <v>145084</v>
      </c>
      <c r="K15" s="7">
        <v>31668</v>
      </c>
      <c r="L15" s="7">
        <v>167232</v>
      </c>
      <c r="M15" s="7">
        <v>125321.546875</v>
      </c>
      <c r="N15" s="22">
        <v>1.3344233627023685</v>
      </c>
      <c r="O15" s="27">
        <v>1568</v>
      </c>
      <c r="P15" s="32">
        <v>106.65306122448979</v>
      </c>
      <c r="Q15" s="37" t="s">
        <v>31</v>
      </c>
      <c r="R15" t="s">
        <v>38</v>
      </c>
      <c r="T15" s="7">
        <v>31668</v>
      </c>
      <c r="U15" t="s">
        <v>33</v>
      </c>
      <c r="V15" s="17" t="s">
        <v>34</v>
      </c>
      <c r="X15" t="s">
        <v>35</v>
      </c>
      <c r="Y15">
        <v>401</v>
      </c>
      <c r="Z15">
        <v>66</v>
      </c>
    </row>
    <row r="16" spans="1:63">
      <c r="A16" t="s">
        <v>148</v>
      </c>
      <c r="B16" t="s">
        <v>149</v>
      </c>
      <c r="C16" s="17">
        <v>44099</v>
      </c>
      <c r="D16" s="7">
        <v>67000</v>
      </c>
      <c r="E16" t="s">
        <v>29</v>
      </c>
      <c r="F16" t="s">
        <v>30</v>
      </c>
      <c r="G16" s="7">
        <v>67000</v>
      </c>
      <c r="H16" s="7">
        <v>53800</v>
      </c>
      <c r="I16" s="12">
        <v>80.298507462686558</v>
      </c>
      <c r="J16" s="7">
        <v>107673</v>
      </c>
      <c r="K16" s="7">
        <v>28663</v>
      </c>
      <c r="L16" s="7">
        <v>38337</v>
      </c>
      <c r="M16" s="7">
        <v>87303.8671875</v>
      </c>
      <c r="N16" s="22">
        <v>0.43912144140951659</v>
      </c>
      <c r="O16" s="27">
        <v>1182</v>
      </c>
      <c r="P16" s="32">
        <v>32.434010152284266</v>
      </c>
      <c r="Q16" s="37" t="s">
        <v>31</v>
      </c>
      <c r="R16" t="s">
        <v>39</v>
      </c>
      <c r="T16" s="7">
        <v>21576</v>
      </c>
      <c r="U16" t="s">
        <v>33</v>
      </c>
      <c r="V16" s="17" t="s">
        <v>34</v>
      </c>
      <c r="X16" t="s">
        <v>35</v>
      </c>
      <c r="Y16">
        <v>401</v>
      </c>
      <c r="Z16">
        <v>59</v>
      </c>
    </row>
    <row r="17" spans="1:26">
      <c r="A17" t="s">
        <v>150</v>
      </c>
      <c r="B17" t="s">
        <v>151</v>
      </c>
      <c r="C17" s="17">
        <v>44530</v>
      </c>
      <c r="D17" s="7">
        <v>165000</v>
      </c>
      <c r="E17" t="s">
        <v>29</v>
      </c>
      <c r="F17" t="s">
        <v>152</v>
      </c>
      <c r="G17" s="7">
        <v>165000</v>
      </c>
      <c r="H17" s="7">
        <v>82700</v>
      </c>
      <c r="I17" s="12">
        <v>50.121212121212125</v>
      </c>
      <c r="J17" s="7">
        <v>165358</v>
      </c>
      <c r="K17" s="7">
        <v>119400</v>
      </c>
      <c r="L17" s="7">
        <v>45600</v>
      </c>
      <c r="M17" s="7">
        <v>50782.3203125</v>
      </c>
      <c r="N17" s="22">
        <v>0.89795030473973092</v>
      </c>
      <c r="O17" s="27">
        <v>1836</v>
      </c>
      <c r="P17" s="32">
        <v>24.836601307189543</v>
      </c>
      <c r="Q17" s="37" t="s">
        <v>31</v>
      </c>
      <c r="R17" t="s">
        <v>32</v>
      </c>
      <c r="T17" s="7">
        <v>119400</v>
      </c>
      <c r="U17" t="s">
        <v>33</v>
      </c>
      <c r="V17" s="17" t="s">
        <v>34</v>
      </c>
      <c r="X17" t="s">
        <v>35</v>
      </c>
      <c r="Y17">
        <v>401</v>
      </c>
      <c r="Z17">
        <v>46</v>
      </c>
    </row>
    <row r="18" spans="1:26">
      <c r="A18" t="s">
        <v>153</v>
      </c>
      <c r="B18" t="s">
        <v>154</v>
      </c>
      <c r="C18" s="17">
        <v>43882</v>
      </c>
      <c r="D18" s="7">
        <v>115000</v>
      </c>
      <c r="E18" t="s">
        <v>29</v>
      </c>
      <c r="F18" t="s">
        <v>30</v>
      </c>
      <c r="G18" s="7">
        <v>115000</v>
      </c>
      <c r="H18" s="7">
        <v>63200</v>
      </c>
      <c r="I18" s="12">
        <v>54.956521739130437</v>
      </c>
      <c r="J18" s="7">
        <v>126488</v>
      </c>
      <c r="K18" s="7">
        <v>50213</v>
      </c>
      <c r="L18" s="7">
        <v>64787</v>
      </c>
      <c r="M18" s="7">
        <v>84281.771484375</v>
      </c>
      <c r="N18" s="22">
        <v>0.7686952808296259</v>
      </c>
      <c r="O18" s="27">
        <v>1632</v>
      </c>
      <c r="P18" s="32">
        <v>39.697916666666664</v>
      </c>
      <c r="Q18" s="37" t="s">
        <v>31</v>
      </c>
      <c r="R18" t="s">
        <v>39</v>
      </c>
      <c r="T18" s="7">
        <v>50213</v>
      </c>
      <c r="U18" t="s">
        <v>33</v>
      </c>
      <c r="V18" s="17" t="s">
        <v>34</v>
      </c>
      <c r="X18" t="s">
        <v>35</v>
      </c>
      <c r="Y18">
        <v>401</v>
      </c>
      <c r="Z18">
        <v>44</v>
      </c>
    </row>
    <row r="19" spans="1:26">
      <c r="A19" t="s">
        <v>155</v>
      </c>
      <c r="B19" t="s">
        <v>156</v>
      </c>
      <c r="C19" s="17">
        <v>43921</v>
      </c>
      <c r="D19" s="7">
        <v>92000</v>
      </c>
      <c r="E19" t="s">
        <v>29</v>
      </c>
      <c r="F19" t="s">
        <v>30</v>
      </c>
      <c r="G19" s="7">
        <v>92000</v>
      </c>
      <c r="H19" s="7">
        <v>67200</v>
      </c>
      <c r="I19" s="12">
        <v>73.043478260869563</v>
      </c>
      <c r="J19" s="7">
        <v>134495</v>
      </c>
      <c r="K19" s="7">
        <v>40212</v>
      </c>
      <c r="L19" s="7">
        <v>51788</v>
      </c>
      <c r="M19" s="7">
        <v>104180.109375</v>
      </c>
      <c r="N19" s="22">
        <v>0.49710064916122576</v>
      </c>
      <c r="O19" s="27">
        <v>2006</v>
      </c>
      <c r="P19" s="32">
        <v>25.81655034895314</v>
      </c>
      <c r="Q19" s="37" t="s">
        <v>31</v>
      </c>
      <c r="R19" t="s">
        <v>43</v>
      </c>
      <c r="T19" s="7">
        <v>31278</v>
      </c>
      <c r="U19" t="s">
        <v>33</v>
      </c>
      <c r="V19" s="17" t="s">
        <v>34</v>
      </c>
      <c r="X19" t="s">
        <v>35</v>
      </c>
      <c r="Y19">
        <v>401</v>
      </c>
      <c r="Z19">
        <v>45</v>
      </c>
    </row>
    <row r="20" spans="1:26">
      <c r="A20" t="s">
        <v>155</v>
      </c>
      <c r="B20" t="s">
        <v>156</v>
      </c>
      <c r="C20" s="17">
        <v>44127</v>
      </c>
      <c r="D20" s="7">
        <v>96310</v>
      </c>
      <c r="E20" t="s">
        <v>42</v>
      </c>
      <c r="F20" t="s">
        <v>30</v>
      </c>
      <c r="G20" s="7">
        <v>96310</v>
      </c>
      <c r="H20" s="7">
        <v>67200</v>
      </c>
      <c r="I20" s="12">
        <v>69.774685910082027</v>
      </c>
      <c r="J20" s="7">
        <v>134495</v>
      </c>
      <c r="K20" s="7">
        <v>40212</v>
      </c>
      <c r="L20" s="7">
        <v>56098</v>
      </c>
      <c r="M20" s="7">
        <v>104180.109375</v>
      </c>
      <c r="N20" s="22">
        <v>0.53847131027740869</v>
      </c>
      <c r="O20" s="27">
        <v>2006</v>
      </c>
      <c r="P20" s="32">
        <v>27.965104685942173</v>
      </c>
      <c r="Q20" s="37" t="s">
        <v>31</v>
      </c>
      <c r="R20" t="s">
        <v>43</v>
      </c>
      <c r="T20" s="7">
        <v>31278</v>
      </c>
      <c r="U20" t="s">
        <v>33</v>
      </c>
      <c r="V20" s="17" t="s">
        <v>34</v>
      </c>
      <c r="X20" t="s">
        <v>35</v>
      </c>
      <c r="Y20">
        <v>401</v>
      </c>
      <c r="Z20">
        <v>45</v>
      </c>
    </row>
    <row r="21" spans="1:26">
      <c r="A21" t="s">
        <v>157</v>
      </c>
      <c r="B21" t="s">
        <v>158</v>
      </c>
      <c r="C21" s="17">
        <v>44358</v>
      </c>
      <c r="D21" s="7">
        <v>150000</v>
      </c>
      <c r="E21" t="s">
        <v>29</v>
      </c>
      <c r="F21" t="s">
        <v>30</v>
      </c>
      <c r="G21" s="7">
        <v>150000</v>
      </c>
      <c r="H21" s="7">
        <v>55100</v>
      </c>
      <c r="I21" s="12">
        <v>36.733333333333334</v>
      </c>
      <c r="J21" s="7">
        <v>110140</v>
      </c>
      <c r="K21" s="7">
        <v>28208</v>
      </c>
      <c r="L21" s="7">
        <v>121792</v>
      </c>
      <c r="M21" s="7">
        <v>90532.59375</v>
      </c>
      <c r="N21" s="22">
        <v>1.3452834493654391</v>
      </c>
      <c r="O21" s="27">
        <v>988</v>
      </c>
      <c r="P21" s="32">
        <v>123.27125506072875</v>
      </c>
      <c r="Q21" s="37" t="s">
        <v>31</v>
      </c>
      <c r="R21" t="s">
        <v>39</v>
      </c>
      <c r="T21" s="7">
        <v>28208</v>
      </c>
      <c r="U21" t="s">
        <v>33</v>
      </c>
      <c r="V21" s="17" t="s">
        <v>34</v>
      </c>
      <c r="X21" t="s">
        <v>35</v>
      </c>
      <c r="Y21">
        <v>401</v>
      </c>
      <c r="Z21">
        <v>79</v>
      </c>
    </row>
    <row r="22" spans="1:26">
      <c r="A22" t="s">
        <v>159</v>
      </c>
      <c r="B22" t="s">
        <v>160</v>
      </c>
      <c r="C22" s="17">
        <v>43841</v>
      </c>
      <c r="D22" s="7">
        <v>65000</v>
      </c>
      <c r="E22" t="s">
        <v>29</v>
      </c>
      <c r="F22" t="s">
        <v>30</v>
      </c>
      <c r="G22" s="7">
        <v>65000</v>
      </c>
      <c r="H22" s="7">
        <v>37200</v>
      </c>
      <c r="I22" s="12">
        <v>57.230769230769226</v>
      </c>
      <c r="J22" s="7">
        <v>74312</v>
      </c>
      <c r="K22" s="7">
        <v>23055</v>
      </c>
      <c r="L22" s="7">
        <v>41945</v>
      </c>
      <c r="M22" s="7">
        <v>56637.5703125</v>
      </c>
      <c r="N22" s="22">
        <v>0.74058614747360862</v>
      </c>
      <c r="O22" s="27">
        <v>1568</v>
      </c>
      <c r="P22" s="32">
        <v>26.750637755102041</v>
      </c>
      <c r="Q22" s="37" t="s">
        <v>31</v>
      </c>
      <c r="R22" t="s">
        <v>32</v>
      </c>
      <c r="T22" s="7">
        <v>23055</v>
      </c>
      <c r="U22" t="s">
        <v>33</v>
      </c>
      <c r="V22" s="17" t="s">
        <v>34</v>
      </c>
      <c r="X22" t="s">
        <v>35</v>
      </c>
      <c r="Y22">
        <v>401</v>
      </c>
      <c r="Z22">
        <v>59</v>
      </c>
    </row>
    <row r="23" spans="1:26">
      <c r="A23" t="s">
        <v>161</v>
      </c>
      <c r="B23" t="s">
        <v>162</v>
      </c>
      <c r="C23" s="17">
        <v>44725</v>
      </c>
      <c r="D23" s="7">
        <v>35000</v>
      </c>
      <c r="E23" t="s">
        <v>29</v>
      </c>
      <c r="F23" t="s">
        <v>30</v>
      </c>
      <c r="G23" s="7">
        <v>35000</v>
      </c>
      <c r="H23" s="7">
        <v>20000</v>
      </c>
      <c r="I23" s="12">
        <v>57.142857142857139</v>
      </c>
      <c r="J23" s="7">
        <v>39949</v>
      </c>
      <c r="K23" s="7">
        <v>22040</v>
      </c>
      <c r="L23" s="7">
        <v>12960</v>
      </c>
      <c r="M23" s="7">
        <v>19788.951171875</v>
      </c>
      <c r="N23" s="22">
        <v>0.65491090899346749</v>
      </c>
      <c r="O23" s="27">
        <v>924</v>
      </c>
      <c r="P23" s="32">
        <v>14.025974025974026</v>
      </c>
      <c r="Q23" s="37" t="s">
        <v>31</v>
      </c>
      <c r="R23" t="s">
        <v>39</v>
      </c>
      <c r="T23" s="7">
        <v>22040</v>
      </c>
      <c r="U23" t="s">
        <v>33</v>
      </c>
      <c r="V23" s="17" t="s">
        <v>34</v>
      </c>
      <c r="X23" t="s">
        <v>35</v>
      </c>
      <c r="Y23">
        <v>401</v>
      </c>
      <c r="Z23">
        <v>43</v>
      </c>
    </row>
    <row r="24" spans="1:26">
      <c r="A24" t="s">
        <v>163</v>
      </c>
      <c r="B24" t="s">
        <v>164</v>
      </c>
      <c r="C24" s="17">
        <v>43893</v>
      </c>
      <c r="D24" s="7">
        <v>124000</v>
      </c>
      <c r="E24" t="s">
        <v>29</v>
      </c>
      <c r="F24" t="s">
        <v>30</v>
      </c>
      <c r="G24" s="7">
        <v>124000</v>
      </c>
      <c r="H24" s="7">
        <v>73800</v>
      </c>
      <c r="I24" s="12">
        <v>59.516129032258071</v>
      </c>
      <c r="J24" s="7">
        <v>147674</v>
      </c>
      <c r="K24" s="7">
        <v>28032</v>
      </c>
      <c r="L24" s="7">
        <v>95968</v>
      </c>
      <c r="M24" s="7">
        <v>132201.109375</v>
      </c>
      <c r="N24" s="22">
        <v>0.72592431677542424</v>
      </c>
      <c r="O24" s="27">
        <v>1680</v>
      </c>
      <c r="P24" s="32">
        <v>57.123809523809527</v>
      </c>
      <c r="Q24" s="37" t="s">
        <v>31</v>
      </c>
      <c r="T24" s="7">
        <v>28032</v>
      </c>
      <c r="U24" t="s">
        <v>33</v>
      </c>
      <c r="V24" s="17" t="s">
        <v>34</v>
      </c>
      <c r="X24" t="s">
        <v>35</v>
      </c>
      <c r="Y24">
        <v>401</v>
      </c>
      <c r="Z24">
        <v>69</v>
      </c>
    </row>
    <row r="25" spans="1:26">
      <c r="A25" t="s">
        <v>165</v>
      </c>
      <c r="B25" t="s">
        <v>166</v>
      </c>
      <c r="C25" s="17">
        <v>44169</v>
      </c>
      <c r="D25" s="7">
        <v>255000</v>
      </c>
      <c r="E25" t="s">
        <v>29</v>
      </c>
      <c r="F25" t="s">
        <v>30</v>
      </c>
      <c r="G25" s="7">
        <v>255000</v>
      </c>
      <c r="H25" s="7">
        <v>116500</v>
      </c>
      <c r="I25" s="12">
        <v>45.686274509803923</v>
      </c>
      <c r="J25" s="7">
        <v>232973</v>
      </c>
      <c r="K25" s="7">
        <v>62805</v>
      </c>
      <c r="L25" s="7">
        <v>192195</v>
      </c>
      <c r="M25" s="7">
        <v>188030.9375</v>
      </c>
      <c r="N25" s="22">
        <v>1.0221456243071703</v>
      </c>
      <c r="O25" s="27">
        <v>1818</v>
      </c>
      <c r="P25" s="32">
        <v>105.71782178217822</v>
      </c>
      <c r="Q25" s="37" t="s">
        <v>31</v>
      </c>
      <c r="R25" t="s">
        <v>39</v>
      </c>
      <c r="T25" s="7">
        <v>56599</v>
      </c>
      <c r="U25" t="s">
        <v>33</v>
      </c>
      <c r="V25" s="17" t="s">
        <v>34</v>
      </c>
      <c r="X25" t="s">
        <v>35</v>
      </c>
      <c r="Y25">
        <v>401</v>
      </c>
      <c r="Z25">
        <v>79</v>
      </c>
    </row>
    <row r="26" spans="1:26">
      <c r="A26" t="s">
        <v>167</v>
      </c>
      <c r="B26" t="s">
        <v>168</v>
      </c>
      <c r="C26" s="17">
        <v>44627</v>
      </c>
      <c r="D26" s="7">
        <v>675000</v>
      </c>
      <c r="E26" t="s">
        <v>29</v>
      </c>
      <c r="F26" t="s">
        <v>30</v>
      </c>
      <c r="G26" s="7">
        <v>675000</v>
      </c>
      <c r="H26" s="7">
        <v>262600</v>
      </c>
      <c r="I26" s="12">
        <v>38.903703703703698</v>
      </c>
      <c r="J26" s="7">
        <v>525290</v>
      </c>
      <c r="K26" s="7">
        <v>124947</v>
      </c>
      <c r="L26" s="7">
        <v>550053</v>
      </c>
      <c r="M26" s="7">
        <v>442367.96875</v>
      </c>
      <c r="N26" s="22">
        <v>1.2434286360160429</v>
      </c>
      <c r="O26" s="27">
        <v>3186</v>
      </c>
      <c r="P26" s="32">
        <v>172.64689265536722</v>
      </c>
      <c r="Q26" s="37" t="s">
        <v>31</v>
      </c>
      <c r="R26" t="s">
        <v>43</v>
      </c>
      <c r="T26" s="7">
        <v>89718</v>
      </c>
      <c r="U26" t="s">
        <v>33</v>
      </c>
      <c r="V26" s="17" t="s">
        <v>34</v>
      </c>
      <c r="X26" t="s">
        <v>35</v>
      </c>
      <c r="Y26">
        <v>401</v>
      </c>
      <c r="Z26">
        <v>76</v>
      </c>
    </row>
    <row r="27" spans="1:26">
      <c r="A27" t="s">
        <v>44</v>
      </c>
      <c r="B27" t="s">
        <v>45</v>
      </c>
      <c r="C27" s="17">
        <v>44631</v>
      </c>
      <c r="D27" s="7">
        <v>115000</v>
      </c>
      <c r="E27" t="s">
        <v>29</v>
      </c>
      <c r="F27" t="s">
        <v>30</v>
      </c>
      <c r="G27" s="7">
        <v>115000</v>
      </c>
      <c r="H27" s="7">
        <v>49100</v>
      </c>
      <c r="I27" s="12">
        <v>42.695652173913047</v>
      </c>
      <c r="J27" s="7">
        <v>98193</v>
      </c>
      <c r="K27" s="7">
        <v>40402</v>
      </c>
      <c r="L27" s="7">
        <v>74598</v>
      </c>
      <c r="M27" s="7">
        <v>63857.45703125</v>
      </c>
      <c r="N27" s="22">
        <v>1.1681955948150877</v>
      </c>
      <c r="O27" s="27">
        <v>1056</v>
      </c>
      <c r="P27" s="32">
        <v>70.642045454545453</v>
      </c>
      <c r="Q27" s="37" t="s">
        <v>31</v>
      </c>
      <c r="R27" t="s">
        <v>39</v>
      </c>
      <c r="T27" s="7">
        <v>23142</v>
      </c>
      <c r="U27" t="s">
        <v>33</v>
      </c>
      <c r="V27" s="17" t="s">
        <v>34</v>
      </c>
      <c r="X27" t="s">
        <v>35</v>
      </c>
      <c r="Y27">
        <v>401</v>
      </c>
      <c r="Z27">
        <v>45</v>
      </c>
    </row>
    <row r="28" spans="1:26">
      <c r="A28" t="s">
        <v>169</v>
      </c>
      <c r="B28" t="s">
        <v>170</v>
      </c>
      <c r="C28" s="17">
        <v>44583</v>
      </c>
      <c r="D28" s="7">
        <v>131800</v>
      </c>
      <c r="E28" t="s">
        <v>29</v>
      </c>
      <c r="F28" t="s">
        <v>30</v>
      </c>
      <c r="G28" s="7">
        <v>131800</v>
      </c>
      <c r="H28" s="7">
        <v>69600</v>
      </c>
      <c r="I28" s="12">
        <v>52.807283763277688</v>
      </c>
      <c r="J28" s="7">
        <v>139215</v>
      </c>
      <c r="K28" s="7">
        <v>71760</v>
      </c>
      <c r="L28" s="7">
        <v>60040</v>
      </c>
      <c r="M28" s="7">
        <v>74535.9140625</v>
      </c>
      <c r="N28" s="22">
        <v>0.80551772598716831</v>
      </c>
      <c r="O28" s="27">
        <v>1184</v>
      </c>
      <c r="P28" s="32">
        <v>50.70945945945946</v>
      </c>
      <c r="Q28" s="37" t="s">
        <v>31</v>
      </c>
      <c r="R28" t="s">
        <v>39</v>
      </c>
      <c r="T28" s="7">
        <v>71760</v>
      </c>
      <c r="U28" t="s">
        <v>33</v>
      </c>
      <c r="V28" s="17" t="s">
        <v>34</v>
      </c>
      <c r="X28" t="s">
        <v>35</v>
      </c>
      <c r="Y28">
        <v>401</v>
      </c>
      <c r="Z28">
        <v>45</v>
      </c>
    </row>
    <row r="29" spans="1:26">
      <c r="A29" t="s">
        <v>46</v>
      </c>
      <c r="B29" t="s">
        <v>47</v>
      </c>
      <c r="C29" s="17">
        <v>44195</v>
      </c>
      <c r="D29" s="7">
        <v>147500</v>
      </c>
      <c r="E29" t="s">
        <v>29</v>
      </c>
      <c r="F29" t="s">
        <v>30</v>
      </c>
      <c r="G29" s="7">
        <v>147500</v>
      </c>
      <c r="H29" s="7">
        <v>75100</v>
      </c>
      <c r="I29" s="12">
        <v>50.915254237288131</v>
      </c>
      <c r="J29" s="7">
        <v>150288</v>
      </c>
      <c r="K29" s="7">
        <v>68310</v>
      </c>
      <c r="L29" s="7">
        <v>79190</v>
      </c>
      <c r="M29" s="7">
        <v>90583.421875</v>
      </c>
      <c r="N29" s="22">
        <v>0.87422177657715028</v>
      </c>
      <c r="O29" s="27">
        <v>1632</v>
      </c>
      <c r="P29" s="32">
        <v>48.52328431372549</v>
      </c>
      <c r="Q29" s="37" t="s">
        <v>31</v>
      </c>
      <c r="R29" t="s">
        <v>39</v>
      </c>
      <c r="T29" s="7">
        <v>64077</v>
      </c>
      <c r="U29" t="s">
        <v>33</v>
      </c>
      <c r="V29" s="17" t="s">
        <v>34</v>
      </c>
      <c r="X29" t="s">
        <v>35</v>
      </c>
      <c r="Y29">
        <v>401</v>
      </c>
      <c r="Z29">
        <v>51</v>
      </c>
    </row>
    <row r="30" spans="1:26">
      <c r="A30" t="s">
        <v>171</v>
      </c>
      <c r="B30" t="s">
        <v>172</v>
      </c>
      <c r="C30" s="17">
        <v>44330</v>
      </c>
      <c r="D30" s="7">
        <v>210000</v>
      </c>
      <c r="E30" t="s">
        <v>29</v>
      </c>
      <c r="F30" t="s">
        <v>30</v>
      </c>
      <c r="G30" s="7">
        <v>210000</v>
      </c>
      <c r="H30" s="7">
        <v>67900</v>
      </c>
      <c r="I30" s="12">
        <v>32.333333333333329</v>
      </c>
      <c r="J30" s="7">
        <v>135794</v>
      </c>
      <c r="K30" s="7">
        <v>31503</v>
      </c>
      <c r="L30" s="7">
        <v>178497</v>
      </c>
      <c r="M30" s="7">
        <v>115238.671875</v>
      </c>
      <c r="N30" s="22">
        <v>1.5489331584246011</v>
      </c>
      <c r="O30" s="27">
        <v>2336</v>
      </c>
      <c r="P30" s="32">
        <v>76.411386986301366</v>
      </c>
      <c r="Q30" s="37" t="s">
        <v>31</v>
      </c>
      <c r="R30" t="s">
        <v>39</v>
      </c>
      <c r="T30" s="7">
        <v>28380</v>
      </c>
      <c r="U30" t="s">
        <v>33</v>
      </c>
      <c r="V30" s="17" t="s">
        <v>34</v>
      </c>
      <c r="X30" t="s">
        <v>35</v>
      </c>
      <c r="Y30">
        <v>401</v>
      </c>
      <c r="Z30">
        <v>47</v>
      </c>
    </row>
    <row r="31" spans="1:26">
      <c r="A31" t="s">
        <v>173</v>
      </c>
      <c r="B31" t="s">
        <v>174</v>
      </c>
      <c r="C31" s="17">
        <v>44111</v>
      </c>
      <c r="D31" s="7">
        <v>80000</v>
      </c>
      <c r="E31" t="s">
        <v>29</v>
      </c>
      <c r="F31" t="s">
        <v>30</v>
      </c>
      <c r="G31" s="7">
        <v>80000</v>
      </c>
      <c r="H31" s="7">
        <v>35500</v>
      </c>
      <c r="I31" s="12">
        <v>44.375</v>
      </c>
      <c r="J31" s="7">
        <v>71046</v>
      </c>
      <c r="K31" s="7">
        <v>21344</v>
      </c>
      <c r="L31" s="7">
        <v>58656</v>
      </c>
      <c r="M31" s="7">
        <v>54919.3359375</v>
      </c>
      <c r="N31" s="22">
        <v>1.0680391340993716</v>
      </c>
      <c r="O31" s="27">
        <v>1572</v>
      </c>
      <c r="P31" s="32">
        <v>37.31297709923664</v>
      </c>
      <c r="Q31" s="37" t="s">
        <v>31</v>
      </c>
      <c r="R31" t="s">
        <v>39</v>
      </c>
      <c r="T31" s="7">
        <v>21344</v>
      </c>
      <c r="U31" t="s">
        <v>33</v>
      </c>
      <c r="V31" s="17" t="s">
        <v>34</v>
      </c>
      <c r="X31" t="s">
        <v>35</v>
      </c>
      <c r="Y31">
        <v>401</v>
      </c>
      <c r="Z31">
        <v>42</v>
      </c>
    </row>
    <row r="32" spans="1:26">
      <c r="A32" t="s">
        <v>175</v>
      </c>
      <c r="B32" t="s">
        <v>176</v>
      </c>
      <c r="C32" s="17">
        <v>44029</v>
      </c>
      <c r="D32" s="7">
        <v>240000</v>
      </c>
      <c r="E32" t="s">
        <v>29</v>
      </c>
      <c r="F32" t="s">
        <v>30</v>
      </c>
      <c r="G32" s="7">
        <v>240000</v>
      </c>
      <c r="H32" s="7">
        <v>118300</v>
      </c>
      <c r="I32" s="12">
        <v>49.291666666666664</v>
      </c>
      <c r="J32" s="7">
        <v>236685</v>
      </c>
      <c r="K32" s="7">
        <v>127825</v>
      </c>
      <c r="L32" s="7">
        <v>112175</v>
      </c>
      <c r="M32" s="7">
        <v>120287.2890625</v>
      </c>
      <c r="N32" s="22">
        <v>0.93255904987363258</v>
      </c>
      <c r="O32" s="27">
        <v>1352</v>
      </c>
      <c r="P32" s="32">
        <v>82.969674556213022</v>
      </c>
      <c r="Q32" s="37" t="s">
        <v>31</v>
      </c>
      <c r="R32" t="s">
        <v>39</v>
      </c>
      <c r="T32" s="7">
        <v>127825</v>
      </c>
      <c r="U32" t="s">
        <v>33</v>
      </c>
      <c r="V32" s="17" t="s">
        <v>34</v>
      </c>
      <c r="X32" t="s">
        <v>35</v>
      </c>
      <c r="Y32">
        <v>401</v>
      </c>
      <c r="Z32">
        <v>71</v>
      </c>
    </row>
    <row r="33" spans="1:26">
      <c r="A33" t="s">
        <v>177</v>
      </c>
      <c r="B33" t="s">
        <v>178</v>
      </c>
      <c r="C33" s="17">
        <v>44747</v>
      </c>
      <c r="D33" s="7">
        <v>52000</v>
      </c>
      <c r="E33" t="s">
        <v>29</v>
      </c>
      <c r="F33" t="s">
        <v>30</v>
      </c>
      <c r="G33" s="7">
        <v>52000</v>
      </c>
      <c r="H33" s="7">
        <v>62400</v>
      </c>
      <c r="I33" s="12">
        <v>120</v>
      </c>
      <c r="J33" s="7">
        <v>117641</v>
      </c>
      <c r="K33" s="7">
        <v>21460</v>
      </c>
      <c r="L33" s="7">
        <v>30540</v>
      </c>
      <c r="M33" s="7">
        <v>106277.3515625</v>
      </c>
      <c r="N33" s="22">
        <v>0.2873613197073312</v>
      </c>
      <c r="O33" s="27">
        <v>1782</v>
      </c>
      <c r="P33" s="32">
        <v>17.138047138047138</v>
      </c>
      <c r="Q33" s="37" t="s">
        <v>31</v>
      </c>
      <c r="R33" t="s">
        <v>39</v>
      </c>
      <c r="T33" s="7">
        <v>21460</v>
      </c>
      <c r="U33" t="s">
        <v>33</v>
      </c>
      <c r="V33" s="17" t="s">
        <v>34</v>
      </c>
      <c r="X33" t="s">
        <v>35</v>
      </c>
      <c r="Y33">
        <v>401</v>
      </c>
      <c r="Z33">
        <v>62</v>
      </c>
    </row>
    <row r="34" spans="1:26">
      <c r="A34" t="s">
        <v>179</v>
      </c>
      <c r="B34" t="s">
        <v>180</v>
      </c>
      <c r="C34" s="17">
        <v>44014</v>
      </c>
      <c r="D34" s="7">
        <v>8000</v>
      </c>
      <c r="E34" t="s">
        <v>181</v>
      </c>
      <c r="F34" t="s">
        <v>30</v>
      </c>
      <c r="G34" s="7">
        <v>8000</v>
      </c>
      <c r="H34" s="7">
        <v>4600</v>
      </c>
      <c r="I34" s="12">
        <v>57.499999999999993</v>
      </c>
      <c r="J34" s="7">
        <v>9149</v>
      </c>
      <c r="K34" s="7">
        <v>5796</v>
      </c>
      <c r="L34" s="7">
        <v>2204</v>
      </c>
      <c r="M34" s="7">
        <v>3704.97241210938</v>
      </c>
      <c r="N34" s="22">
        <v>0.59487622439411902</v>
      </c>
      <c r="O34" s="27">
        <v>840</v>
      </c>
      <c r="P34" s="32">
        <v>2.6238095238095238</v>
      </c>
      <c r="Q34" s="37" t="s">
        <v>31</v>
      </c>
      <c r="R34" t="s">
        <v>39</v>
      </c>
      <c r="T34" s="7">
        <v>5796</v>
      </c>
      <c r="U34" t="s">
        <v>33</v>
      </c>
      <c r="V34" s="17" t="s">
        <v>34</v>
      </c>
      <c r="X34" t="s">
        <v>35</v>
      </c>
      <c r="Y34">
        <v>401</v>
      </c>
      <c r="Z34">
        <v>9</v>
      </c>
    </row>
    <row r="35" spans="1:26">
      <c r="A35" t="s">
        <v>182</v>
      </c>
      <c r="B35" t="s">
        <v>183</v>
      </c>
      <c r="C35" s="17">
        <v>44403</v>
      </c>
      <c r="D35" s="7">
        <v>35000</v>
      </c>
      <c r="E35" t="s">
        <v>29</v>
      </c>
      <c r="F35" t="s">
        <v>30</v>
      </c>
      <c r="G35" s="7">
        <v>35000</v>
      </c>
      <c r="H35" s="7">
        <v>36000</v>
      </c>
      <c r="I35" s="12">
        <v>102.85714285714285</v>
      </c>
      <c r="J35" s="7">
        <v>65784</v>
      </c>
      <c r="K35" s="7">
        <v>17596</v>
      </c>
      <c r="L35" s="7">
        <v>17404</v>
      </c>
      <c r="M35" s="7">
        <v>55967.48046875</v>
      </c>
      <c r="N35" s="22">
        <v>0.31096629425220768</v>
      </c>
      <c r="O35" s="27">
        <v>1174</v>
      </c>
      <c r="P35" s="32">
        <v>14.824531516183987</v>
      </c>
      <c r="Q35" s="37" t="s">
        <v>31</v>
      </c>
      <c r="R35" t="s">
        <v>39</v>
      </c>
      <c r="T35" s="7">
        <v>17596</v>
      </c>
      <c r="U35" t="s">
        <v>33</v>
      </c>
      <c r="V35" s="17" t="s">
        <v>34</v>
      </c>
      <c r="X35" t="s">
        <v>35</v>
      </c>
      <c r="Y35">
        <v>401</v>
      </c>
      <c r="Z35">
        <v>45</v>
      </c>
    </row>
    <row r="36" spans="1:26">
      <c r="A36" t="s">
        <v>184</v>
      </c>
      <c r="B36" t="s">
        <v>185</v>
      </c>
      <c r="C36" s="17">
        <v>44692</v>
      </c>
      <c r="D36" s="7">
        <v>84000</v>
      </c>
      <c r="E36" t="s">
        <v>29</v>
      </c>
      <c r="F36" t="s">
        <v>30</v>
      </c>
      <c r="G36" s="7">
        <v>84000</v>
      </c>
      <c r="H36" s="7">
        <v>47500</v>
      </c>
      <c r="I36" s="12">
        <v>56.547619047619044</v>
      </c>
      <c r="J36" s="7">
        <v>95035</v>
      </c>
      <c r="K36" s="7">
        <v>27740</v>
      </c>
      <c r="L36" s="7">
        <v>56260</v>
      </c>
      <c r="M36" s="7">
        <v>74359.1171875</v>
      </c>
      <c r="N36" s="22">
        <v>0.75659854672746818</v>
      </c>
      <c r="O36" s="27">
        <v>1456</v>
      </c>
      <c r="P36" s="32">
        <v>38.640109890109891</v>
      </c>
      <c r="Q36" s="37" t="s">
        <v>31</v>
      </c>
      <c r="R36" t="s">
        <v>39</v>
      </c>
      <c r="T36" s="7">
        <v>27740</v>
      </c>
      <c r="U36" t="s">
        <v>33</v>
      </c>
      <c r="V36" s="17" t="s">
        <v>34</v>
      </c>
      <c r="X36" t="s">
        <v>35</v>
      </c>
      <c r="Y36">
        <v>401</v>
      </c>
      <c r="Z36">
        <v>61</v>
      </c>
    </row>
    <row r="37" spans="1:26">
      <c r="A37" t="s">
        <v>186</v>
      </c>
      <c r="B37" t="s">
        <v>187</v>
      </c>
      <c r="C37" s="17">
        <v>44876</v>
      </c>
      <c r="D37" s="7">
        <v>50000</v>
      </c>
      <c r="E37" t="s">
        <v>29</v>
      </c>
      <c r="F37" t="s">
        <v>30</v>
      </c>
      <c r="G37" s="7">
        <v>50000</v>
      </c>
      <c r="H37" s="7">
        <v>61200</v>
      </c>
      <c r="I37" s="12">
        <v>122.39999999999999</v>
      </c>
      <c r="J37" s="7">
        <v>122348</v>
      </c>
      <c r="K37" s="7">
        <v>21460</v>
      </c>
      <c r="L37" s="7">
        <v>28540</v>
      </c>
      <c r="M37" s="7">
        <v>111478.453125</v>
      </c>
      <c r="N37" s="22">
        <v>0.25601359904050963</v>
      </c>
      <c r="O37" s="27">
        <v>1456</v>
      </c>
      <c r="P37" s="32">
        <v>19.60164835164835</v>
      </c>
      <c r="Q37" s="37" t="s">
        <v>31</v>
      </c>
      <c r="T37" s="7">
        <v>21460</v>
      </c>
      <c r="U37" t="s">
        <v>33</v>
      </c>
      <c r="V37" s="17" t="s">
        <v>34</v>
      </c>
      <c r="X37" t="s">
        <v>35</v>
      </c>
      <c r="Y37">
        <v>401</v>
      </c>
      <c r="Z37">
        <v>71</v>
      </c>
    </row>
    <row r="38" spans="1:26">
      <c r="A38" t="s">
        <v>188</v>
      </c>
      <c r="B38" t="s">
        <v>189</v>
      </c>
      <c r="C38" s="17">
        <v>44357</v>
      </c>
      <c r="D38" s="7">
        <v>99000</v>
      </c>
      <c r="E38" t="s">
        <v>29</v>
      </c>
      <c r="F38" t="s">
        <v>190</v>
      </c>
      <c r="G38" s="7">
        <v>99000</v>
      </c>
      <c r="H38" s="7">
        <v>72500</v>
      </c>
      <c r="I38" s="12">
        <v>73.232323232323239</v>
      </c>
      <c r="J38" s="7">
        <v>145082</v>
      </c>
      <c r="K38" s="7">
        <v>62348</v>
      </c>
      <c r="L38" s="7">
        <v>36652</v>
      </c>
      <c r="M38" s="7">
        <v>91418.78125</v>
      </c>
      <c r="N38" s="22">
        <v>0.40092418099262289</v>
      </c>
      <c r="O38" s="27">
        <v>1188</v>
      </c>
      <c r="P38" s="32">
        <v>30.851851851851851</v>
      </c>
      <c r="Q38" s="37" t="s">
        <v>31</v>
      </c>
      <c r="R38" t="s">
        <v>39</v>
      </c>
      <c r="T38" s="7">
        <v>62348</v>
      </c>
      <c r="U38" t="s">
        <v>33</v>
      </c>
      <c r="V38" s="17" t="s">
        <v>34</v>
      </c>
      <c r="X38" t="s">
        <v>35</v>
      </c>
      <c r="Y38">
        <v>401</v>
      </c>
      <c r="Z38">
        <v>69</v>
      </c>
    </row>
    <row r="39" spans="1:26">
      <c r="A39" t="s">
        <v>191</v>
      </c>
      <c r="B39" t="s">
        <v>192</v>
      </c>
      <c r="C39" s="17">
        <v>44340</v>
      </c>
      <c r="D39" s="7">
        <v>280000</v>
      </c>
      <c r="E39" t="s">
        <v>29</v>
      </c>
      <c r="F39" t="s">
        <v>30</v>
      </c>
      <c r="G39" s="7">
        <v>280000</v>
      </c>
      <c r="H39" s="7">
        <v>121300</v>
      </c>
      <c r="I39" s="12">
        <v>43.321428571428569</v>
      </c>
      <c r="J39" s="7">
        <v>242676</v>
      </c>
      <c r="K39" s="7">
        <v>52994</v>
      </c>
      <c r="L39" s="7">
        <v>227006</v>
      </c>
      <c r="M39" s="7">
        <v>209593.375</v>
      </c>
      <c r="N39" s="22">
        <v>1.0830781268730465</v>
      </c>
      <c r="O39" s="27">
        <v>1991</v>
      </c>
      <c r="P39" s="32">
        <v>114.01607232546459</v>
      </c>
      <c r="Q39" s="37" t="s">
        <v>31</v>
      </c>
      <c r="R39" t="s">
        <v>39</v>
      </c>
      <c r="T39" s="7">
        <v>31812</v>
      </c>
      <c r="U39" t="s">
        <v>33</v>
      </c>
      <c r="V39" s="17" t="s">
        <v>34</v>
      </c>
      <c r="X39" t="s">
        <v>35</v>
      </c>
      <c r="Y39">
        <v>401</v>
      </c>
      <c r="Z39">
        <v>75</v>
      </c>
    </row>
    <row r="40" spans="1:26">
      <c r="A40" t="s">
        <v>193</v>
      </c>
      <c r="B40" t="s">
        <v>194</v>
      </c>
      <c r="C40" s="17">
        <v>44708</v>
      </c>
      <c r="D40" s="7">
        <v>161600</v>
      </c>
      <c r="E40" t="s">
        <v>29</v>
      </c>
      <c r="F40" t="s">
        <v>152</v>
      </c>
      <c r="G40" s="7">
        <v>161600</v>
      </c>
      <c r="H40" s="7">
        <v>81600</v>
      </c>
      <c r="I40" s="12">
        <v>50.495049504950494</v>
      </c>
      <c r="J40" s="7">
        <v>163181</v>
      </c>
      <c r="K40" s="7">
        <v>50090</v>
      </c>
      <c r="L40" s="7">
        <v>111510</v>
      </c>
      <c r="M40" s="7">
        <v>124962.4296875</v>
      </c>
      <c r="N40" s="22">
        <v>0.89234820640778845</v>
      </c>
      <c r="O40" s="27">
        <v>1352</v>
      </c>
      <c r="P40" s="32">
        <v>82.477810650887577</v>
      </c>
      <c r="Q40" s="37" t="s">
        <v>31</v>
      </c>
      <c r="T40" s="7">
        <v>50090</v>
      </c>
      <c r="U40" t="s">
        <v>33</v>
      </c>
      <c r="V40" s="17" t="s">
        <v>34</v>
      </c>
      <c r="X40" t="s">
        <v>35</v>
      </c>
      <c r="Y40">
        <v>401</v>
      </c>
      <c r="Z40">
        <v>69</v>
      </c>
    </row>
    <row r="41" spans="1:26">
      <c r="A41" t="s">
        <v>50</v>
      </c>
      <c r="B41" t="s">
        <v>51</v>
      </c>
      <c r="C41" s="17">
        <v>44819</v>
      </c>
      <c r="D41" s="7">
        <v>549900</v>
      </c>
      <c r="E41" t="s">
        <v>42</v>
      </c>
      <c r="F41" t="s">
        <v>30</v>
      </c>
      <c r="G41" s="7">
        <v>549900</v>
      </c>
      <c r="H41" s="7">
        <v>206700</v>
      </c>
      <c r="I41" s="12">
        <v>37.588652482269502</v>
      </c>
      <c r="J41" s="7">
        <v>413425</v>
      </c>
      <c r="K41" s="7">
        <v>135343</v>
      </c>
      <c r="L41" s="7">
        <v>414557</v>
      </c>
      <c r="M41" s="7">
        <v>307272.9375</v>
      </c>
      <c r="N41" s="22">
        <v>1.3491490769505206</v>
      </c>
      <c r="O41" s="27">
        <v>2192</v>
      </c>
      <c r="P41" s="32">
        <v>189.1227189781022</v>
      </c>
      <c r="Q41" s="37" t="s">
        <v>31</v>
      </c>
      <c r="R41" t="s">
        <v>43</v>
      </c>
      <c r="T41" s="7">
        <v>66600</v>
      </c>
      <c r="U41" t="s">
        <v>33</v>
      </c>
      <c r="V41" s="17" t="s">
        <v>34</v>
      </c>
      <c r="X41" t="s">
        <v>35</v>
      </c>
      <c r="Y41">
        <v>401</v>
      </c>
      <c r="Z41">
        <v>79</v>
      </c>
    </row>
    <row r="42" spans="1:26">
      <c r="A42" t="s">
        <v>195</v>
      </c>
      <c r="B42" t="s">
        <v>196</v>
      </c>
      <c r="C42" s="17">
        <v>43847</v>
      </c>
      <c r="D42" s="7">
        <v>189000</v>
      </c>
      <c r="E42" t="s">
        <v>29</v>
      </c>
      <c r="F42" t="s">
        <v>30</v>
      </c>
      <c r="G42" s="7">
        <v>189000</v>
      </c>
      <c r="H42" s="7">
        <v>77500</v>
      </c>
      <c r="I42" s="12">
        <v>41.005291005291006</v>
      </c>
      <c r="J42" s="7">
        <v>155060</v>
      </c>
      <c r="K42" s="7">
        <v>75778</v>
      </c>
      <c r="L42" s="7">
        <v>113222</v>
      </c>
      <c r="M42" s="7">
        <v>87604.421875</v>
      </c>
      <c r="N42" s="22">
        <v>1.2924233454967937</v>
      </c>
      <c r="O42" s="27">
        <v>1144</v>
      </c>
      <c r="P42" s="32">
        <v>98.97027972027972</v>
      </c>
      <c r="Q42" s="37" t="s">
        <v>31</v>
      </c>
      <c r="T42" s="7">
        <v>63800</v>
      </c>
      <c r="U42" t="s">
        <v>33</v>
      </c>
      <c r="V42" s="17" t="s">
        <v>34</v>
      </c>
      <c r="X42" t="s">
        <v>35</v>
      </c>
      <c r="Y42">
        <v>401</v>
      </c>
      <c r="Z42">
        <v>68</v>
      </c>
    </row>
    <row r="43" spans="1:26">
      <c r="A43" t="s">
        <v>197</v>
      </c>
      <c r="B43" t="s">
        <v>198</v>
      </c>
      <c r="C43" s="17">
        <v>44004</v>
      </c>
      <c r="D43" s="7">
        <v>320000</v>
      </c>
      <c r="E43" t="s">
        <v>29</v>
      </c>
      <c r="F43" t="s">
        <v>30</v>
      </c>
      <c r="G43" s="7">
        <v>320000</v>
      </c>
      <c r="H43" s="7">
        <v>0</v>
      </c>
      <c r="I43" s="12">
        <v>0</v>
      </c>
      <c r="J43" s="7">
        <v>257069</v>
      </c>
      <c r="K43" s="7">
        <v>58968</v>
      </c>
      <c r="L43" s="7">
        <v>261032</v>
      </c>
      <c r="M43" s="7">
        <v>218896.125</v>
      </c>
      <c r="N43" s="22">
        <v>1.1924925578285135</v>
      </c>
      <c r="O43" s="27">
        <v>1476</v>
      </c>
      <c r="P43" s="32">
        <v>176.85094850948511</v>
      </c>
      <c r="Q43" s="37" t="s">
        <v>31</v>
      </c>
      <c r="R43" t="s">
        <v>39</v>
      </c>
      <c r="T43" s="7">
        <v>33990</v>
      </c>
      <c r="U43" t="s">
        <v>33</v>
      </c>
      <c r="V43" s="17" t="s">
        <v>34</v>
      </c>
      <c r="X43" t="s">
        <v>35</v>
      </c>
      <c r="Y43">
        <v>1</v>
      </c>
      <c r="Z43">
        <v>77</v>
      </c>
    </row>
    <row r="44" spans="1:26">
      <c r="A44" t="s">
        <v>199</v>
      </c>
      <c r="B44" t="s">
        <v>198</v>
      </c>
      <c r="C44" s="17">
        <v>44004</v>
      </c>
      <c r="D44" s="7">
        <v>320000</v>
      </c>
      <c r="E44" t="s">
        <v>29</v>
      </c>
      <c r="F44" t="s">
        <v>30</v>
      </c>
      <c r="G44" s="7">
        <v>320000</v>
      </c>
      <c r="H44" s="7">
        <v>129500</v>
      </c>
      <c r="I44" s="12">
        <v>40.46875</v>
      </c>
      <c r="J44" s="7">
        <v>258983</v>
      </c>
      <c r="K44" s="7">
        <v>60882</v>
      </c>
      <c r="L44" s="7">
        <v>259118</v>
      </c>
      <c r="M44" s="7">
        <v>218896.125</v>
      </c>
      <c r="N44" s="22">
        <v>1.1837486844502159</v>
      </c>
      <c r="O44" s="27">
        <v>1476</v>
      </c>
      <c r="P44" s="32">
        <v>175.55420054200542</v>
      </c>
      <c r="Q44" s="37" t="s">
        <v>31</v>
      </c>
      <c r="R44" t="s">
        <v>39</v>
      </c>
      <c r="T44" s="7">
        <v>35904</v>
      </c>
      <c r="U44" t="s">
        <v>33</v>
      </c>
      <c r="V44" s="17" t="s">
        <v>34</v>
      </c>
      <c r="X44" t="s">
        <v>35</v>
      </c>
      <c r="Y44">
        <v>401</v>
      </c>
      <c r="Z44">
        <v>77</v>
      </c>
    </row>
    <row r="45" spans="1:26">
      <c r="A45" t="s">
        <v>200</v>
      </c>
      <c r="B45" t="s">
        <v>201</v>
      </c>
      <c r="C45" s="17">
        <v>44817</v>
      </c>
      <c r="D45" s="7">
        <v>164750</v>
      </c>
      <c r="E45" t="s">
        <v>29</v>
      </c>
      <c r="F45" t="s">
        <v>30</v>
      </c>
      <c r="G45" s="7">
        <v>164750</v>
      </c>
      <c r="H45" s="7">
        <v>59000</v>
      </c>
      <c r="I45" s="12">
        <v>35.811836115326251</v>
      </c>
      <c r="J45" s="7">
        <v>118047</v>
      </c>
      <c r="K45" s="7">
        <v>38362</v>
      </c>
      <c r="L45" s="7">
        <v>126388</v>
      </c>
      <c r="M45" s="7">
        <v>88049.7265625</v>
      </c>
      <c r="N45" s="22">
        <v>1.4354161555548557</v>
      </c>
      <c r="O45" s="27">
        <v>1144</v>
      </c>
      <c r="P45" s="32">
        <v>110.47902097902097</v>
      </c>
      <c r="Q45" s="37" t="s">
        <v>31</v>
      </c>
      <c r="R45" t="s">
        <v>39</v>
      </c>
      <c r="T45" s="7">
        <v>31350</v>
      </c>
      <c r="U45" t="s">
        <v>33</v>
      </c>
      <c r="V45" s="17" t="s">
        <v>34</v>
      </c>
      <c r="X45" t="s">
        <v>35</v>
      </c>
      <c r="Y45">
        <v>401</v>
      </c>
      <c r="Z45">
        <v>64</v>
      </c>
    </row>
    <row r="46" spans="1:26">
      <c r="A46" t="s">
        <v>202</v>
      </c>
      <c r="B46" t="s">
        <v>203</v>
      </c>
      <c r="C46" s="17">
        <v>44862</v>
      </c>
      <c r="D46" s="7">
        <v>73528</v>
      </c>
      <c r="E46" t="s">
        <v>29</v>
      </c>
      <c r="F46" t="s">
        <v>152</v>
      </c>
      <c r="G46" s="7">
        <v>73528</v>
      </c>
      <c r="H46" s="7">
        <v>76000</v>
      </c>
      <c r="I46" s="12">
        <v>103.36198455010337</v>
      </c>
      <c r="J46" s="7">
        <v>152032</v>
      </c>
      <c r="K46" s="7">
        <v>17808</v>
      </c>
      <c r="L46" s="7">
        <v>55720</v>
      </c>
      <c r="M46" s="7">
        <v>148313.8125</v>
      </c>
      <c r="N46" s="22">
        <v>0.37568989064993524</v>
      </c>
      <c r="O46" s="27">
        <v>1080</v>
      </c>
      <c r="P46" s="32">
        <v>51.592592592592595</v>
      </c>
      <c r="Q46" s="37" t="s">
        <v>31</v>
      </c>
      <c r="R46" t="s">
        <v>39</v>
      </c>
      <c r="T46" s="7">
        <v>17808</v>
      </c>
      <c r="U46" t="s">
        <v>33</v>
      </c>
      <c r="V46" s="17" t="s">
        <v>34</v>
      </c>
      <c r="X46" t="s">
        <v>35</v>
      </c>
      <c r="Y46">
        <v>401</v>
      </c>
      <c r="Z46">
        <v>93</v>
      </c>
    </row>
    <row r="47" spans="1:26">
      <c r="C47" s="17"/>
      <c r="D47" s="7"/>
      <c r="G47" s="7"/>
      <c r="H47" s="7"/>
      <c r="I47" s="12"/>
      <c r="J47" s="7"/>
      <c r="K47" s="7"/>
      <c r="L47" s="7"/>
      <c r="M47" s="7"/>
      <c r="N47" s="22"/>
      <c r="O47" s="27"/>
      <c r="P47" s="32"/>
      <c r="Q47" s="37"/>
      <c r="T47" s="7"/>
      <c r="V47" s="17"/>
    </row>
    <row r="48" spans="1:26">
      <c r="A48" t="s">
        <v>54</v>
      </c>
      <c r="B48" t="s">
        <v>55</v>
      </c>
      <c r="C48" s="17">
        <v>43917</v>
      </c>
      <c r="D48" s="7">
        <v>133375</v>
      </c>
      <c r="E48" t="s">
        <v>29</v>
      </c>
      <c r="F48" t="s">
        <v>30</v>
      </c>
      <c r="G48" s="7">
        <v>133375</v>
      </c>
      <c r="H48" s="7">
        <v>51800</v>
      </c>
      <c r="I48" s="12">
        <v>38.837863167760069</v>
      </c>
      <c r="J48" s="7">
        <v>103625</v>
      </c>
      <c r="K48" s="7">
        <v>50625</v>
      </c>
      <c r="L48" s="7">
        <v>82750</v>
      </c>
      <c r="M48" s="7">
        <v>58563.53515625</v>
      </c>
      <c r="N48" s="22">
        <v>1.4129953012436747</v>
      </c>
      <c r="O48" s="27">
        <v>1512</v>
      </c>
      <c r="P48" s="32">
        <v>54.728835978835981</v>
      </c>
      <c r="Q48" s="37" t="s">
        <v>31</v>
      </c>
      <c r="R48" t="s">
        <v>32</v>
      </c>
      <c r="T48" s="7">
        <v>31350</v>
      </c>
      <c r="U48" t="s">
        <v>33</v>
      </c>
      <c r="V48" s="17" t="s">
        <v>34</v>
      </c>
      <c r="X48" t="s">
        <v>35</v>
      </c>
      <c r="Y48">
        <v>401</v>
      </c>
      <c r="Z48">
        <v>40</v>
      </c>
    </row>
    <row r="49" spans="1:26">
      <c r="A49" t="s">
        <v>204</v>
      </c>
      <c r="B49" t="s">
        <v>205</v>
      </c>
      <c r="C49" s="17">
        <v>44823</v>
      </c>
      <c r="D49" s="7">
        <v>97500</v>
      </c>
      <c r="E49" t="s">
        <v>29</v>
      </c>
      <c r="F49" t="s">
        <v>30</v>
      </c>
      <c r="G49" s="7">
        <v>97500</v>
      </c>
      <c r="H49" s="7">
        <v>96500</v>
      </c>
      <c r="I49" s="12">
        <v>98.974358974358978</v>
      </c>
      <c r="J49" s="7">
        <v>192938</v>
      </c>
      <c r="K49" s="7">
        <v>25220</v>
      </c>
      <c r="L49" s="7">
        <v>72280</v>
      </c>
      <c r="M49" s="7">
        <v>185323.75</v>
      </c>
      <c r="N49" s="22">
        <v>0.39002016740973566</v>
      </c>
      <c r="O49" s="27">
        <v>3188</v>
      </c>
      <c r="P49" s="32">
        <v>22.672521957340024</v>
      </c>
      <c r="Q49" s="37" t="s">
        <v>31</v>
      </c>
      <c r="R49" t="s">
        <v>38</v>
      </c>
      <c r="T49" s="7">
        <v>19720</v>
      </c>
      <c r="U49" t="s">
        <v>33</v>
      </c>
      <c r="V49" s="17" t="s">
        <v>34</v>
      </c>
      <c r="X49" t="s">
        <v>35</v>
      </c>
      <c r="Y49">
        <v>401</v>
      </c>
      <c r="Z49">
        <v>67</v>
      </c>
    </row>
    <row r="50" spans="1:26">
      <c r="A50" t="s">
        <v>206</v>
      </c>
      <c r="B50" t="s">
        <v>207</v>
      </c>
      <c r="C50" s="17">
        <v>44048</v>
      </c>
      <c r="D50" s="7">
        <v>174000</v>
      </c>
      <c r="E50" t="s">
        <v>29</v>
      </c>
      <c r="F50" t="s">
        <v>30</v>
      </c>
      <c r="G50" s="7">
        <v>174000</v>
      </c>
      <c r="H50" s="7">
        <v>88800</v>
      </c>
      <c r="I50" s="12">
        <v>51.03448275862069</v>
      </c>
      <c r="J50" s="7">
        <v>177684</v>
      </c>
      <c r="K50" s="7">
        <v>57112</v>
      </c>
      <c r="L50" s="7">
        <v>116888</v>
      </c>
      <c r="M50" s="7">
        <v>133228.734375</v>
      </c>
      <c r="N50" s="22">
        <v>0.87734827286577988</v>
      </c>
      <c r="O50" s="27">
        <v>2100</v>
      </c>
      <c r="P50" s="32">
        <v>55.660952380952381</v>
      </c>
      <c r="Q50" s="37" t="s">
        <v>31</v>
      </c>
      <c r="R50" t="s">
        <v>39</v>
      </c>
      <c r="T50" s="7">
        <v>57112</v>
      </c>
      <c r="U50" t="s">
        <v>33</v>
      </c>
      <c r="V50" s="17" t="s">
        <v>34</v>
      </c>
      <c r="X50" t="s">
        <v>35</v>
      </c>
      <c r="Y50">
        <v>401</v>
      </c>
      <c r="Z50">
        <v>71</v>
      </c>
    </row>
    <row r="51" spans="1:26">
      <c r="A51" t="s">
        <v>208</v>
      </c>
      <c r="B51" t="s">
        <v>209</v>
      </c>
      <c r="C51" s="17">
        <v>44602</v>
      </c>
      <c r="D51" s="7">
        <v>100000</v>
      </c>
      <c r="E51" t="s">
        <v>29</v>
      </c>
      <c r="F51" t="s">
        <v>30</v>
      </c>
      <c r="G51" s="7">
        <v>100000</v>
      </c>
      <c r="H51" s="7">
        <v>48600</v>
      </c>
      <c r="I51" s="12">
        <v>48.6</v>
      </c>
      <c r="J51" s="7">
        <v>97232</v>
      </c>
      <c r="K51" s="7">
        <v>20352</v>
      </c>
      <c r="L51" s="7">
        <v>79648</v>
      </c>
      <c r="M51" s="7">
        <v>84950.2734375</v>
      </c>
      <c r="N51" s="22">
        <v>0.93758379787439983</v>
      </c>
      <c r="O51" s="27">
        <v>1800</v>
      </c>
      <c r="P51" s="32">
        <v>44.248888888888892</v>
      </c>
      <c r="Q51" s="37" t="s">
        <v>31</v>
      </c>
      <c r="R51" t="s">
        <v>39</v>
      </c>
      <c r="T51" s="7">
        <v>20352</v>
      </c>
      <c r="U51" t="s">
        <v>33</v>
      </c>
      <c r="V51" s="17" t="s">
        <v>34</v>
      </c>
      <c r="X51" t="s">
        <v>35</v>
      </c>
      <c r="Y51">
        <v>401</v>
      </c>
      <c r="Z51">
        <v>48</v>
      </c>
    </row>
    <row r="52" spans="1:26">
      <c r="A52" t="s">
        <v>56</v>
      </c>
      <c r="B52" t="s">
        <v>57</v>
      </c>
      <c r="C52" s="17">
        <v>44273</v>
      </c>
      <c r="D52" s="7">
        <v>100000</v>
      </c>
      <c r="E52" t="s">
        <v>29</v>
      </c>
      <c r="F52" t="s">
        <v>30</v>
      </c>
      <c r="G52" s="7">
        <v>100000</v>
      </c>
      <c r="H52" s="7">
        <v>54200</v>
      </c>
      <c r="I52" s="12">
        <v>54.2</v>
      </c>
      <c r="J52" s="7">
        <v>108467</v>
      </c>
      <c r="K52" s="7">
        <v>66027</v>
      </c>
      <c r="L52" s="7">
        <v>33973</v>
      </c>
      <c r="M52" s="7">
        <v>46895.02734375</v>
      </c>
      <c r="N52" s="22">
        <v>0.72444781300522687</v>
      </c>
      <c r="O52" s="27">
        <v>1474</v>
      </c>
      <c r="P52" s="32">
        <v>23.048168249660787</v>
      </c>
      <c r="Q52" s="37" t="s">
        <v>31</v>
      </c>
      <c r="R52" t="s">
        <v>32</v>
      </c>
      <c r="T52" s="7">
        <v>50213</v>
      </c>
      <c r="U52" t="s">
        <v>33</v>
      </c>
      <c r="V52" s="17" t="s">
        <v>34</v>
      </c>
      <c r="X52" t="s">
        <v>35</v>
      </c>
      <c r="Y52">
        <v>401</v>
      </c>
      <c r="Z52">
        <v>47</v>
      </c>
    </row>
    <row r="53" spans="1:26">
      <c r="A53" t="s">
        <v>210</v>
      </c>
      <c r="B53" t="s">
        <v>211</v>
      </c>
      <c r="C53" s="17">
        <v>44780</v>
      </c>
      <c r="D53" s="7">
        <v>115000</v>
      </c>
      <c r="E53" t="s">
        <v>29</v>
      </c>
      <c r="F53" t="s">
        <v>30</v>
      </c>
      <c r="G53" s="7">
        <v>115000</v>
      </c>
      <c r="H53" s="7">
        <v>63200</v>
      </c>
      <c r="I53" s="12">
        <v>54.956521739130437</v>
      </c>
      <c r="J53" s="7">
        <v>126304</v>
      </c>
      <c r="K53" s="7">
        <v>34894</v>
      </c>
      <c r="L53" s="7">
        <v>80106</v>
      </c>
      <c r="M53" s="7">
        <v>101005.5234375</v>
      </c>
      <c r="N53" s="22">
        <v>0.79308534101670025</v>
      </c>
      <c r="O53" s="27">
        <v>1662</v>
      </c>
      <c r="P53" s="32">
        <v>48.198555956678703</v>
      </c>
      <c r="Q53" s="37" t="s">
        <v>31</v>
      </c>
      <c r="R53" t="s">
        <v>39</v>
      </c>
      <c r="T53" s="7">
        <v>34894</v>
      </c>
      <c r="U53" t="s">
        <v>33</v>
      </c>
      <c r="V53" s="17" t="s">
        <v>34</v>
      </c>
      <c r="X53" t="s">
        <v>35</v>
      </c>
      <c r="Y53">
        <v>401</v>
      </c>
      <c r="Z53">
        <v>45</v>
      </c>
    </row>
    <row r="54" spans="1:26">
      <c r="A54" t="s">
        <v>212</v>
      </c>
      <c r="B54" t="s">
        <v>213</v>
      </c>
      <c r="C54" s="17">
        <v>44414</v>
      </c>
      <c r="D54" s="7">
        <v>308000</v>
      </c>
      <c r="E54" t="s">
        <v>29</v>
      </c>
      <c r="F54" t="s">
        <v>30</v>
      </c>
      <c r="G54" s="7">
        <v>308000</v>
      </c>
      <c r="H54" s="7">
        <v>125300</v>
      </c>
      <c r="I54" s="12">
        <v>40.68181818181818</v>
      </c>
      <c r="J54" s="7">
        <v>250520</v>
      </c>
      <c r="K54" s="7">
        <v>95951</v>
      </c>
      <c r="L54" s="7">
        <v>212049</v>
      </c>
      <c r="M54" s="7">
        <v>170794.46875</v>
      </c>
      <c r="N54" s="22">
        <v>1.2415448904869761</v>
      </c>
      <c r="O54" s="27">
        <v>1464</v>
      </c>
      <c r="P54" s="32">
        <v>144.84221311475409</v>
      </c>
      <c r="Q54" s="37" t="s">
        <v>31</v>
      </c>
      <c r="R54" t="s">
        <v>43</v>
      </c>
      <c r="T54" s="7">
        <v>95951</v>
      </c>
      <c r="U54" t="s">
        <v>33</v>
      </c>
      <c r="V54" s="17" t="s">
        <v>34</v>
      </c>
      <c r="X54" t="s">
        <v>35</v>
      </c>
      <c r="Y54">
        <v>401</v>
      </c>
      <c r="Z54">
        <v>75</v>
      </c>
    </row>
    <row r="55" spans="1:26" ht="15" thickBot="1">
      <c r="A55" t="s">
        <v>214</v>
      </c>
      <c r="B55" t="s">
        <v>215</v>
      </c>
      <c r="C55" s="17">
        <v>44816</v>
      </c>
      <c r="D55" s="7">
        <v>103000</v>
      </c>
      <c r="E55" t="s">
        <v>29</v>
      </c>
      <c r="F55" t="s">
        <v>30</v>
      </c>
      <c r="G55" s="7">
        <v>103000</v>
      </c>
      <c r="H55" s="7">
        <v>54500</v>
      </c>
      <c r="I55" s="12">
        <v>52.912621359223301</v>
      </c>
      <c r="J55" s="7">
        <v>109094</v>
      </c>
      <c r="K55" s="7">
        <v>34380</v>
      </c>
      <c r="L55" s="7">
        <v>68620</v>
      </c>
      <c r="M55" s="7">
        <v>82556.90625</v>
      </c>
      <c r="N55" s="22">
        <v>0.83118424753228926</v>
      </c>
      <c r="O55" s="27">
        <v>1468</v>
      </c>
      <c r="P55" s="32">
        <v>46.743869209809262</v>
      </c>
      <c r="Q55" s="37" t="s">
        <v>31</v>
      </c>
      <c r="R55" t="s">
        <v>39</v>
      </c>
      <c r="T55" s="7">
        <v>34380</v>
      </c>
      <c r="U55" t="s">
        <v>33</v>
      </c>
      <c r="V55" s="17" t="s">
        <v>34</v>
      </c>
      <c r="X55" t="s">
        <v>35</v>
      </c>
      <c r="Y55">
        <v>401</v>
      </c>
      <c r="Z55">
        <v>45</v>
      </c>
    </row>
    <row r="56" spans="1:26" ht="15.6" thickTop="1" thickBot="1">
      <c r="A56" s="3"/>
      <c r="B56" s="3"/>
      <c r="C56" s="18" t="s">
        <v>67</v>
      </c>
      <c r="D56" s="8">
        <v>8960663</v>
      </c>
      <c r="E56" s="3"/>
      <c r="F56" s="3"/>
      <c r="G56" s="8">
        <v>8960663</v>
      </c>
      <c r="H56" s="8">
        <v>4312800</v>
      </c>
      <c r="I56" s="13"/>
      <c r="J56" s="8">
        <v>8869921</v>
      </c>
      <c r="K56" s="8"/>
      <c r="L56" s="8">
        <f>SUM(L2:L55)</f>
        <v>5881994</v>
      </c>
      <c r="M56" s="8">
        <f>SUM(M2:M55)</f>
        <v>6456143.1560058594</v>
      </c>
      <c r="N56" s="23"/>
      <c r="O56" s="28"/>
      <c r="P56" s="33">
        <v>69.384814535876657</v>
      </c>
      <c r="Q56" s="38"/>
      <c r="R56" s="3"/>
      <c r="S56" s="3"/>
      <c r="T56" s="8"/>
      <c r="U56" s="3"/>
      <c r="V56" s="18"/>
      <c r="W56" s="3"/>
      <c r="X56" s="3"/>
      <c r="Y56" s="3"/>
      <c r="Z56" s="3"/>
    </row>
    <row r="57" spans="1:26" ht="15" thickBot="1">
      <c r="A57" s="4"/>
      <c r="B57" s="4"/>
      <c r="C57" s="19"/>
      <c r="D57" s="9"/>
      <c r="E57" s="4"/>
      <c r="F57" s="4"/>
      <c r="G57" s="9"/>
      <c r="H57" s="9" t="s">
        <v>68</v>
      </c>
      <c r="I57" s="14">
        <v>48.130367139127991</v>
      </c>
      <c r="J57" s="9"/>
      <c r="K57" s="9"/>
      <c r="L57" s="9"/>
      <c r="M57" s="47" t="s">
        <v>69</v>
      </c>
      <c r="N57" s="48">
        <f>L56/M56</f>
        <v>0.91106932697554044</v>
      </c>
      <c r="O57" s="29"/>
      <c r="P57" s="34" t="s">
        <v>70</v>
      </c>
      <c r="Q57" s="39">
        <v>0.35209580239613519</v>
      </c>
      <c r="R57" s="4"/>
      <c r="S57" s="4"/>
      <c r="T57" s="9"/>
      <c r="U57" s="4"/>
      <c r="V57" s="19"/>
      <c r="W57" s="4"/>
      <c r="X57" s="4"/>
      <c r="Y57" s="4"/>
      <c r="Z57" s="4"/>
    </row>
    <row r="58" spans="1:26">
      <c r="A58" s="5"/>
      <c r="B58" s="5"/>
      <c r="C58" s="20"/>
      <c r="D58" s="10"/>
      <c r="E58" s="5"/>
      <c r="F58" s="5"/>
      <c r="G58" s="10"/>
      <c r="H58" s="10" t="s">
        <v>71</v>
      </c>
      <c r="I58" s="15">
        <v>22.982773752261696</v>
      </c>
      <c r="J58" s="10"/>
      <c r="K58" s="10"/>
      <c r="L58" s="10"/>
      <c r="M58" s="10" t="s">
        <v>72</v>
      </c>
      <c r="N58" s="25">
        <v>0.8638303218145732</v>
      </c>
      <c r="O58" s="30"/>
      <c r="P58" s="35" t="s">
        <v>73</v>
      </c>
      <c r="Q58" s="46" t="e">
        <v>#REF!</v>
      </c>
      <c r="R58" s="5" t="e">
        <v>#REF!</v>
      </c>
      <c r="S58" s="5"/>
      <c r="T58" s="10"/>
      <c r="U58" s="5"/>
      <c r="V58" s="20"/>
      <c r="W58" s="5"/>
      <c r="X58" s="5"/>
      <c r="Y58" s="5"/>
      <c r="Z5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Ag Buildings</vt:lpstr>
      <vt:lpstr>COM</vt:lpstr>
      <vt:lpstr>Industrial</vt:lpstr>
      <vt:lpstr>Lake Front Area</vt:lpstr>
      <vt:lpstr>Water</vt:lpstr>
      <vt:lpstr>Rural Res AG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Mitchell</dc:creator>
  <cp:lastModifiedBy>AdminAssistant</cp:lastModifiedBy>
  <dcterms:created xsi:type="dcterms:W3CDTF">2023-01-27T17:33:59Z</dcterms:created>
  <dcterms:modified xsi:type="dcterms:W3CDTF">2023-03-29T14:02:25Z</dcterms:modified>
</cp:coreProperties>
</file>